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anethomas/Desktop/Adreq/"/>
    </mc:Choice>
  </mc:AlternateContent>
  <xr:revisionPtr revIDLastSave="0" documentId="8_{6088185C-E673-C741-9158-4783A7D103E0}" xr6:coauthVersionLast="47" xr6:coauthVersionMax="47" xr10:uidLastSave="{00000000-0000-0000-0000-000000000000}"/>
  <bookViews>
    <workbookView xWindow="0" yWindow="740" windowWidth="23260" windowHeight="12580" xr2:uid="{00000000-000D-0000-FFFF-FFFF00000000}"/>
  </bookViews>
  <sheets>
    <sheet name="Formulaire" sheetId="1" r:id="rId1"/>
  </sheets>
  <definedNames>
    <definedName name="_xlnm.Print_Area" localSheetId="0">Formulaire!$B$3:$L$26,Formulaire!$B$28:$L$51,Formulaire!$B$53:$L$76,Formulaire!$B$78:$L$101,Formulaire!$B$103:$L$126,Formulaire!$B$128:$L$151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2" i="1" l="1"/>
  <c r="L51" i="1" l="1"/>
  <c r="L76" i="1" s="1"/>
  <c r="L101" i="1" s="1"/>
  <c r="L126" i="1" s="1"/>
  <c r="L151" i="1" s="1"/>
  <c r="G22" i="1" l="1"/>
  <c r="J124" i="1" l="1"/>
  <c r="H124" i="1"/>
  <c r="L123" i="1"/>
  <c r="I123" i="1"/>
  <c r="G123" i="1"/>
  <c r="L122" i="1"/>
  <c r="I122" i="1"/>
  <c r="G122" i="1"/>
  <c r="L121" i="1"/>
  <c r="I121" i="1"/>
  <c r="G121" i="1"/>
  <c r="L120" i="1"/>
  <c r="I120" i="1"/>
  <c r="G120" i="1"/>
  <c r="L119" i="1"/>
  <c r="I119" i="1"/>
  <c r="G119" i="1"/>
  <c r="L118" i="1"/>
  <c r="I118" i="1"/>
  <c r="G118" i="1"/>
  <c r="L117" i="1"/>
  <c r="I117" i="1"/>
  <c r="G117" i="1"/>
  <c r="L116" i="1"/>
  <c r="I116" i="1"/>
  <c r="G116" i="1"/>
  <c r="L115" i="1"/>
  <c r="I115" i="1"/>
  <c r="G115" i="1"/>
  <c r="L114" i="1"/>
  <c r="I114" i="1"/>
  <c r="G114" i="1"/>
  <c r="L113" i="1"/>
  <c r="I113" i="1"/>
  <c r="G113" i="1"/>
  <c r="L112" i="1"/>
  <c r="I112" i="1"/>
  <c r="G112" i="1"/>
  <c r="L111" i="1"/>
  <c r="I111" i="1"/>
  <c r="G111" i="1"/>
  <c r="L110" i="1"/>
  <c r="I110" i="1"/>
  <c r="G110" i="1"/>
  <c r="I148" i="1"/>
  <c r="G148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24" i="1"/>
  <c r="G24" i="1"/>
  <c r="I23" i="1"/>
  <c r="G23" i="1"/>
  <c r="I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J149" i="1"/>
  <c r="H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J99" i="1"/>
  <c r="H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G124" i="1" l="1"/>
  <c r="I124" i="1"/>
  <c r="L124" i="1"/>
  <c r="I99" i="1"/>
  <c r="I149" i="1"/>
  <c r="G149" i="1"/>
  <c r="L149" i="1"/>
  <c r="G99" i="1"/>
  <c r="L99" i="1"/>
  <c r="L23" i="1"/>
  <c r="K155" i="1" l="1"/>
  <c r="K159" i="1"/>
  <c r="K158" i="1"/>
  <c r="K157" i="1"/>
  <c r="K156" i="1"/>
  <c r="L61" i="1" l="1"/>
  <c r="L60" i="1"/>
  <c r="L17" i="1"/>
  <c r="L16" i="1"/>
  <c r="L14" i="1"/>
  <c r="L13" i="1"/>
  <c r="L12" i="1"/>
  <c r="L73" i="1"/>
  <c r="L72" i="1"/>
  <c r="L71" i="1"/>
  <c r="L70" i="1"/>
  <c r="L69" i="1"/>
  <c r="L68" i="1"/>
  <c r="L67" i="1"/>
  <c r="L66" i="1"/>
  <c r="L65" i="1"/>
  <c r="L64" i="1"/>
  <c r="L63" i="1"/>
  <c r="L62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24" i="1"/>
  <c r="L22" i="1"/>
  <c r="L21" i="1"/>
  <c r="L20" i="1"/>
  <c r="L19" i="1"/>
  <c r="L18" i="1"/>
  <c r="L15" i="1"/>
  <c r="L10" i="1" l="1"/>
  <c r="J74" i="1" l="1"/>
  <c r="H74" i="1"/>
  <c r="L30" i="1"/>
  <c r="L55" i="1" s="1"/>
  <c r="H30" i="1"/>
  <c r="H55" i="1" s="1"/>
  <c r="D31" i="1"/>
  <c r="D56" i="1" s="1"/>
  <c r="D30" i="1"/>
  <c r="D55" i="1" s="1"/>
  <c r="J49" i="1"/>
  <c r="H49" i="1"/>
  <c r="J25" i="1"/>
  <c r="L80" i="1" l="1"/>
  <c r="L130" i="1" s="1"/>
  <c r="L105" i="1"/>
  <c r="H80" i="1"/>
  <c r="H130" i="1" s="1"/>
  <c r="H105" i="1"/>
  <c r="D81" i="1"/>
  <c r="D131" i="1" s="1"/>
  <c r="D106" i="1"/>
  <c r="D80" i="1"/>
  <c r="D130" i="1" s="1"/>
  <c r="D105" i="1"/>
  <c r="I74" i="1"/>
  <c r="G74" i="1"/>
  <c r="J50" i="1"/>
  <c r="J75" i="1" s="1"/>
  <c r="J100" i="1" s="1"/>
  <c r="J125" i="1" s="1"/>
  <c r="J150" i="1" s="1"/>
  <c r="G49" i="1"/>
  <c r="I49" i="1"/>
  <c r="L11" i="1"/>
  <c r="L74" i="1" l="1"/>
  <c r="L49" i="1"/>
  <c r="H25" i="1"/>
  <c r="H50" i="1" s="1"/>
  <c r="H75" i="1" s="1"/>
  <c r="H100" i="1" s="1"/>
  <c r="H125" i="1" s="1"/>
  <c r="H150" i="1" s="1"/>
  <c r="I25" i="1" l="1"/>
  <c r="I50" i="1" s="1"/>
  <c r="I75" i="1" s="1"/>
  <c r="G25" i="1"/>
  <c r="G50" i="1" s="1"/>
  <c r="G75" i="1" s="1"/>
  <c r="G100" i="1" l="1"/>
  <c r="G125" i="1" s="1"/>
  <c r="G150" i="1" s="1"/>
  <c r="I100" i="1"/>
  <c r="L25" i="1"/>
  <c r="L50" i="1" s="1"/>
  <c r="L75" i="1" s="1"/>
  <c r="I125" i="1" l="1"/>
  <c r="I150" i="1" s="1"/>
  <c r="L100" i="1"/>
  <c r="L125" i="1" s="1"/>
  <c r="L1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Sylvain</author>
  </authors>
  <commentList>
    <comment ref="F9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DRFA : Si un accompagnement se poursuit après minuit, le temps dépassé cette limite doit être inscrit sur une ligne différente à la date subséquente.</t>
        </r>
      </text>
    </comment>
    <comment ref="G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DRFA : Si une date est entrée plus d'une fois, le montant total des accompagnements s'additionnent sur la dernière ligne où celle-ci est entrée.</t>
        </r>
      </text>
    </comment>
    <comment ref="I9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DRFA : Si une date est entrée plus d'une fois, le montant total des transports s'additionnent sur la dernière ligne où celle-ci est entrée.</t>
        </r>
      </text>
    </comment>
    <comment ref="L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DRFA : Les montants s'additionnent seulement s'il y a une date à la colonne B</t>
        </r>
      </text>
    </comment>
    <comment ref="F3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DRFA : Si un accompagnement se poursuit après minuit, le temps dépassé cette limite doit être inscrit sur une ligne différente à la date subséquente.</t>
        </r>
      </text>
    </comment>
    <comment ref="G3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DRFA : Si une date est entrée plus d'une fois, le montant total des accompagnements s'additionnent sur la dernière ligne où celle-ci est entrée.</t>
        </r>
      </text>
    </comment>
    <comment ref="I34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DRFA : Si une date est entrée plus d'une fois, le montant total des transports s'additionnent sur la dernière ligne où celle-ci est entrée.</t>
        </r>
      </text>
    </comment>
    <comment ref="L3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DRFA : Les montants s'additionnent seulement s'il y a une date à la colonne B</t>
        </r>
      </text>
    </comment>
    <comment ref="F5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DRFA : Si un accompagnement se poursuit après minuit, le temps dépassé cette limite doit être inscrit sur une ligne différente à la date subséquente.</t>
        </r>
      </text>
    </comment>
    <comment ref="G5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DRFA : Si une date est entrée plus d'une fois, le montant total des accompagnements s'additionnent sur la dernière ligne où celle-ci est entrée.</t>
        </r>
      </text>
    </comment>
    <comment ref="I59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DRFA : Si une date est entrée plus d'une fois, le montant total des transports s'additionnent sur la dernière ligne où celle-ci est entrée.</t>
        </r>
      </text>
    </comment>
    <comment ref="L5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DRFA : Les montants s'additionnent seulement s'il y a une date à la colonne B</t>
        </r>
      </text>
    </comment>
    <comment ref="F8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DRFA : Si un accompagnement se poursuit après minuit, le temps dépassé cette limite doit être inscrit sur une ligne différente à la date subséquente.</t>
        </r>
      </text>
    </comment>
    <comment ref="G8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DRFA : Si une date est entrée plus d'une fois, le montant total des accompagnements s'additionnent sur la dernière ligne où celle-ci est entrée.</t>
        </r>
      </text>
    </comment>
    <comment ref="I84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DRFA : Si une date est entrée plus d'une fois, le montant total des transports s'additionnent sur la dernière ligne où celle-ci est entrée.</t>
        </r>
      </text>
    </comment>
    <comment ref="L8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DRFA : Les montants s'additionnent seulement s'il y a une date à la colonne B</t>
        </r>
      </text>
    </comment>
    <comment ref="F10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DRFA : Si un accompagnement se poursuit après minuit, le temps dépassé cette limite doit être inscrit sur une ligne différente à la date subséquente.</t>
        </r>
      </text>
    </comment>
    <comment ref="G109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DRFA : Si une date est entrée plus d'une fois, le montant total des accompagnements s'additionnent sur la dernière ligne où celle-ci est entrée.</t>
        </r>
      </text>
    </comment>
    <comment ref="I109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DRFA : Si une date est entrée plus d'une fois, le montant total des transports s'additionnent sur la dernière ligne où celle-ci est entrée.</t>
        </r>
      </text>
    </comment>
    <comment ref="L10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DRFA : Les montants s'additionnent seulement s'il y a une date à la colonne B</t>
        </r>
      </text>
    </comment>
    <comment ref="F134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DRFA : Si un accompagnement se poursuit après minuit, le temps dépassé cette limite doit être inscrit sur une ligne différente à la date subséquente.</t>
        </r>
      </text>
    </comment>
    <comment ref="G134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DRFA : Si une date est entrée plus d'une fois, le montant total des accompagnements s'additionnent sur la dernière ligne où celle-ci est entrée.</t>
        </r>
      </text>
    </comment>
    <comment ref="I134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DRFA : Si une date est entrée plus d'une fois, le montant total des transports s'additionnent sur la dernière ligne où celle-ci est entrée.</t>
        </r>
      </text>
    </comment>
    <comment ref="L13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DRFA : Les montants s'additionnent seulement s'il y a une date à la colonne B</t>
        </r>
      </text>
    </comment>
  </commentList>
</comments>
</file>

<file path=xl/sharedStrings.xml><?xml version="1.0" encoding="utf-8"?>
<sst xmlns="http://schemas.openxmlformats.org/spreadsheetml/2006/main" count="171" uniqueCount="78">
  <si>
    <t>Nom de la ressource:</t>
  </si>
  <si>
    <t>Mois:</t>
  </si>
  <si>
    <t>Année:</t>
  </si>
  <si>
    <t>Numéro de la ressource:</t>
  </si>
  <si>
    <t>Date
AAAA-MM-JJ</t>
  </si>
  <si>
    <t>Type dépenses</t>
  </si>
  <si>
    <t>Précisions (autres…)</t>
  </si>
  <si>
    <r>
      <t>Pièces
justificatives
jointes (</t>
    </r>
    <r>
      <rPr>
        <b/>
        <sz val="11"/>
        <color theme="1"/>
        <rFont val="Calibri"/>
        <family val="2"/>
      </rPr>
      <t>√</t>
    </r>
    <r>
      <rPr>
        <b/>
        <sz val="12.65"/>
        <color theme="1"/>
        <rFont val="Calibri"/>
        <family val="2"/>
      </rPr>
      <t>)</t>
    </r>
  </si>
  <si>
    <t>b) entre 3h et 5h59</t>
  </si>
  <si>
    <t>0 hr</t>
  </si>
  <si>
    <t>TOTAL</t>
  </si>
  <si>
    <t>indeminité</t>
  </si>
  <si>
    <t>a) moins de 3 h</t>
  </si>
  <si>
    <t>c) entre 6h et 8h59</t>
  </si>
  <si>
    <t>d) entre 9h et 11h59</t>
  </si>
  <si>
    <t>e) plus de 12h</t>
  </si>
  <si>
    <t>√</t>
  </si>
  <si>
    <t>FORMULAIRE DE REMBOURSEMENT DES DÉPENSES RI-RTF</t>
  </si>
  <si>
    <t>Note: L'accompagement doit être autorisé (sauf en cas d'urgence) et indemnise le remplacant compétent.</t>
  </si>
  <si>
    <t>Transports par jour de moins 25 km</t>
  </si>
  <si>
    <t>Transports par jour de plus de 25 km</t>
  </si>
  <si>
    <t>Choix</t>
  </si>
  <si>
    <t>Remboursement transport</t>
  </si>
  <si>
    <t>Montant</t>
  </si>
  <si>
    <t>nb heures acc.</t>
  </si>
  <si>
    <t>***** Dépenses liées à la COVID = voir le formulaire dédié (disponible en ligne)</t>
  </si>
  <si>
    <t>Autres montants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</si>
  <si>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</si>
  <si>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</si>
  <si>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</si>
  <si>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</si>
  <si>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</si>
  <si>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</si>
  <si>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</si>
  <si>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</si>
  <si>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</si>
  <si>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</si>
  <si>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</si>
  <si>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</si>
  <si>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</si>
  <si>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Année</t>
  </si>
  <si>
    <t>Page : 1</t>
  </si>
  <si>
    <t>Page : 2</t>
  </si>
  <si>
    <t>FORMULAIRE DE REMBOURSEMENT DES DÉPENSES RI-RTF (suite)</t>
  </si>
  <si>
    <t>Page : 3</t>
  </si>
  <si>
    <t>10 - Matériel d'incontinence</t>
  </si>
  <si>
    <t>11 - Fournitures et activités parascolaires</t>
  </si>
  <si>
    <t>12 - Autres…</t>
  </si>
  <si>
    <t>1 - Urgence médicale</t>
  </si>
  <si>
    <t>2 - Rendez-vous chez un professionnel de la santé et des services sociaux (à l'exclusion des suivis annuels)</t>
  </si>
  <si>
    <t>3 - Domaine judiciaire</t>
  </si>
  <si>
    <t>4 - Visite chez la famille biologique</t>
  </si>
  <si>
    <t>5 - Intégration ou maintien en milieu scolaire ou de travail</t>
  </si>
  <si>
    <t>6 - Médicament (pièces justificatives requises)</t>
  </si>
  <si>
    <t>7 - Transport à la garderie (autorisation selon plan d'intervention)</t>
  </si>
  <si>
    <t>8 - Transport au travail de l'usager (autorisation selon plan d'intervention)</t>
  </si>
  <si>
    <t>9 - Trousseau de vêtement (autorisation requise)</t>
  </si>
  <si>
    <t>Facteur</t>
  </si>
  <si>
    <t>N/A</t>
  </si>
  <si>
    <t>Temps
d'accompagnement
hh:mm</t>
  </si>
  <si>
    <t>Numéro
de l'usager</t>
  </si>
  <si>
    <t>Type de dépenses</t>
  </si>
  <si>
    <t>Montant
accompagnement</t>
  </si>
  <si>
    <t>Nombre Km
transport</t>
  </si>
  <si>
    <t>Montant
transport</t>
  </si>
  <si>
    <t>Montant total</t>
  </si>
  <si>
    <t>Pièces
justificatives
jointes (√)</t>
  </si>
  <si>
    <t>*** Les champs en orange sont obligatoires et peuvent nuire au calcul des montants s'ils ne sont pas indiqués au format demandé ***</t>
  </si>
  <si>
    <t>Page : 4</t>
  </si>
  <si>
    <t>Pages 1 à 2</t>
  </si>
  <si>
    <t>Pages 1 à 3</t>
  </si>
  <si>
    <t>Pages 1 à 4</t>
  </si>
  <si>
    <t>Pages 1 à 5</t>
  </si>
  <si>
    <t>Page : 5</t>
  </si>
  <si>
    <t>Page : 6</t>
  </si>
  <si>
    <t>Pages 1 à 6</t>
  </si>
  <si>
    <t>Direction des ressources financières et de la gestion contractuelle</t>
  </si>
  <si>
    <t>Révisé le 2025-10-01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</si>
</sst>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$&quot;_ ;_ * \(#,##0.00\)\ &quot;$&quot;_ ;_ * &quot;-&quot;??_)\ &quot;$&quot;_ ;_ @_ "/>
    <numFmt numFmtId="164" formatCode="#,##0.00\ &quot;$&quot;"/>
    <numFmt numFmtId="165" formatCode="General\ &quot;km&quot;"/>
    <numFmt numFmtId="166" formatCode="_ * #,##0_)\ &quot;$&quot;_ ;_ * \(#,##0\)\ &quot;$&quot;_ ;_ * &quot;-&quot;??_)\ &quot;$&quot;_ ;_ @_ "/>
    <numFmt numFmtId="167" formatCode="[h]:mm"/>
    <numFmt numFmtId="168" formatCode="_ * #,##0.000_)\ &quot;$&quot;_ ;_ * \(#,##0.000\)\ &quot;$&quot;_ ;_ * &quot;-&quot;??_)\ &quot;$&quot;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.65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Arial Narrow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 applyProtection="1">
      <alignment horizontal="left" vertical="center" wrapText="1"/>
      <protection locked="0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4" fontId="2" fillId="0" borderId="0" xfId="0" applyNumberFormat="1" applyFont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8" fillId="0" borderId="26" xfId="0" applyFont="1" applyBorder="1"/>
    <xf numFmtId="0" fontId="0" fillId="0" borderId="7" xfId="0" applyBorder="1" applyAlignment="1">
      <alignment horizontal="left"/>
    </xf>
    <xf numFmtId="166" fontId="0" fillId="0" borderId="22" xfId="1" applyNumberFormat="1" applyFont="1" applyBorder="1" applyAlignment="1" applyProtection="1">
      <alignment horizontal="left"/>
    </xf>
    <xf numFmtId="0" fontId="0" fillId="0" borderId="4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166" fontId="0" fillId="0" borderId="23" xfId="1" applyNumberFormat="1" applyFont="1" applyBorder="1" applyAlignment="1" applyProtection="1">
      <alignment horizontal="left"/>
    </xf>
    <xf numFmtId="0" fontId="0" fillId="0" borderId="11" xfId="0" applyBorder="1" applyAlignment="1">
      <alignment horizontal="left"/>
    </xf>
    <xf numFmtId="0" fontId="0" fillId="0" borderId="27" xfId="0" applyBorder="1" applyAlignment="1">
      <alignment horizontal="left"/>
    </xf>
    <xf numFmtId="166" fontId="0" fillId="0" borderId="25" xfId="1" applyNumberFormat="1" applyFont="1" applyBorder="1" applyAlignment="1" applyProtection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4" fontId="2" fillId="0" borderId="18" xfId="1" applyFont="1" applyBorder="1" applyAlignment="1" applyProtection="1">
      <alignment horizont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44" fontId="0" fillId="0" borderId="9" xfId="1" applyFont="1" applyBorder="1" applyProtection="1"/>
    <xf numFmtId="0" fontId="0" fillId="0" borderId="11" xfId="0" applyBorder="1"/>
    <xf numFmtId="0" fontId="0" fillId="0" borderId="27" xfId="0" applyBorder="1"/>
    <xf numFmtId="0" fontId="0" fillId="0" borderId="2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 applyProtection="1">
      <alignment horizontal="center" vertical="center" wrapText="1"/>
      <protection locked="0"/>
    </xf>
    <xf numFmtId="164" fontId="0" fillId="0" borderId="5" xfId="0" applyNumberFormat="1" applyBorder="1" applyAlignment="1">
      <alignment vertical="center" wrapText="1"/>
    </xf>
    <xf numFmtId="165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 applyProtection="1">
      <alignment horizontal="left" indent="2"/>
      <protection locked="0"/>
    </xf>
    <xf numFmtId="0" fontId="0" fillId="0" borderId="2" xfId="0" applyBorder="1" applyAlignment="1" applyProtection="1">
      <alignment horizontal="left" vertical="center" indent="2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2"/>
    </xf>
    <xf numFmtId="0" fontId="0" fillId="0" borderId="2" xfId="0" applyBorder="1" applyAlignment="1">
      <alignment horizontal="left" vertical="center" indent="2"/>
    </xf>
    <xf numFmtId="14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5" fontId="2" fillId="2" borderId="14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164" fontId="2" fillId="2" borderId="12" xfId="0" applyNumberFormat="1" applyFont="1" applyFill="1" applyBorder="1"/>
    <xf numFmtId="165" fontId="2" fillId="2" borderId="6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/>
    <xf numFmtId="0" fontId="2" fillId="2" borderId="13" xfId="0" applyFont="1" applyFill="1" applyBorder="1" applyAlignment="1">
      <alignment horizontal="center"/>
    </xf>
    <xf numFmtId="164" fontId="2" fillId="2" borderId="6" xfId="0" applyNumberFormat="1" applyFont="1" applyFill="1" applyBorder="1"/>
    <xf numFmtId="0" fontId="9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wrapText="1"/>
    </xf>
    <xf numFmtId="164" fontId="0" fillId="3" borderId="0" xfId="0" applyNumberFormat="1" applyFill="1"/>
    <xf numFmtId="0" fontId="0" fillId="3" borderId="0" xfId="0" applyFill="1" applyAlignment="1">
      <alignment horizontal="right"/>
    </xf>
    <xf numFmtId="0" fontId="0" fillId="0" borderId="31" xfId="0" applyBorder="1"/>
    <xf numFmtId="0" fontId="0" fillId="0" borderId="30" xfId="0" applyBorder="1" applyAlignment="1">
      <alignment horizontal="left"/>
    </xf>
    <xf numFmtId="0" fontId="0" fillId="0" borderId="30" xfId="0" applyBorder="1"/>
    <xf numFmtId="0" fontId="0" fillId="0" borderId="32" xfId="0" applyBorder="1"/>
    <xf numFmtId="0" fontId="2" fillId="0" borderId="33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167" fontId="7" fillId="0" borderId="3" xfId="0" applyNumberFormat="1" applyFont="1" applyBorder="1" applyAlignment="1" applyProtection="1">
      <alignment horizontal="center" vertical="center" wrapText="1"/>
      <protection locked="0"/>
    </xf>
    <xf numFmtId="167" fontId="0" fillId="0" borderId="0" xfId="0" applyNumberFormat="1" applyAlignment="1">
      <alignment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168" fontId="0" fillId="0" borderId="28" xfId="1" applyNumberFormat="1" applyFont="1" applyBorder="1" applyProtection="1"/>
    <xf numFmtId="0" fontId="0" fillId="0" borderId="1" xfId="0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1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58392</xdr:colOff>
      <xdr:row>27</xdr:row>
      <xdr:rowOff>143703</xdr:rowOff>
    </xdr:from>
    <xdr:ext cx="2684875" cy="993914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2" b="9203"/>
        <a:stretch/>
      </xdr:blipFill>
      <xdr:spPr>
        <a:xfrm>
          <a:off x="182631" y="6753225"/>
          <a:ext cx="2684875" cy="993914"/>
        </a:xfrm>
        <a:prstGeom prst="rect">
          <a:avLst/>
        </a:prstGeom>
      </xdr:spPr>
    </xdr:pic>
    <xdr:clientData/>
  </xdr:oneCellAnchor>
  <xdr:oneCellAnchor>
    <xdr:from>
      <xdr:col>1</xdr:col>
      <xdr:colOff>58391</xdr:colOff>
      <xdr:row>52</xdr:row>
      <xdr:rowOff>143704</xdr:rowOff>
    </xdr:from>
    <xdr:ext cx="2684875" cy="993914"/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2" b="9203"/>
        <a:stretch/>
      </xdr:blipFill>
      <xdr:spPr>
        <a:xfrm>
          <a:off x="182630" y="13246791"/>
          <a:ext cx="2684875" cy="993914"/>
        </a:xfrm>
        <a:prstGeom prst="rect">
          <a:avLst/>
        </a:prstGeom>
      </xdr:spPr>
    </xdr:pic>
    <xdr:clientData/>
  </xdr:oneCellAnchor>
  <xdr:twoCellAnchor>
    <xdr:from>
      <xdr:col>10</xdr:col>
      <xdr:colOff>472111</xdr:colOff>
      <xdr:row>2</xdr:row>
      <xdr:rowOff>339586</xdr:rowOff>
    </xdr:from>
    <xdr:to>
      <xdr:col>11</xdr:col>
      <xdr:colOff>896754</xdr:colOff>
      <xdr:row>2</xdr:row>
      <xdr:rowOff>1159565</xdr:rowOff>
    </xdr:to>
    <xdr:pic>
      <xdr:nvPicPr>
        <xdr:cNvPr id="9" name="A28B0C71-1764-4256-B57C-7B406FFB3930" descr="89E2B139-BF08-4976-91C7-3E8088E1611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5" t="9745" r="9486" b="16417"/>
        <a:stretch/>
      </xdr:blipFill>
      <xdr:spPr bwMode="auto">
        <a:xfrm>
          <a:off x="11570807" y="463825"/>
          <a:ext cx="1261186" cy="819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472111</xdr:colOff>
      <xdr:row>52</xdr:row>
      <xdr:rowOff>339593</xdr:rowOff>
    </xdr:from>
    <xdr:to>
      <xdr:col>11</xdr:col>
      <xdr:colOff>896754</xdr:colOff>
      <xdr:row>52</xdr:row>
      <xdr:rowOff>1159572</xdr:rowOff>
    </xdr:to>
    <xdr:pic>
      <xdr:nvPicPr>
        <xdr:cNvPr id="10" name="A28B0C71-1764-4256-B57C-7B406FFB3930" descr="89E2B139-BF08-4976-91C7-3E8088E1611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5" t="9745" r="9486" b="16417"/>
        <a:stretch/>
      </xdr:blipFill>
      <xdr:spPr bwMode="auto">
        <a:xfrm>
          <a:off x="11570807" y="13442680"/>
          <a:ext cx="1261186" cy="819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472110</xdr:colOff>
      <xdr:row>27</xdr:row>
      <xdr:rowOff>339587</xdr:rowOff>
    </xdr:from>
    <xdr:to>
      <xdr:col>11</xdr:col>
      <xdr:colOff>896753</xdr:colOff>
      <xdr:row>27</xdr:row>
      <xdr:rowOff>1159566</xdr:rowOff>
    </xdr:to>
    <xdr:pic>
      <xdr:nvPicPr>
        <xdr:cNvPr id="11" name="A28B0C71-1764-4256-B57C-7B406FFB3930" descr="89E2B139-BF08-4976-91C7-3E8088E1611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5" t="9745" r="9486" b="16417"/>
        <a:stretch/>
      </xdr:blipFill>
      <xdr:spPr bwMode="auto">
        <a:xfrm>
          <a:off x="11570806" y="6949109"/>
          <a:ext cx="1261186" cy="819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57981</xdr:colOff>
      <xdr:row>2</xdr:row>
      <xdr:rowOff>140811</xdr:rowOff>
    </xdr:from>
    <xdr:ext cx="2684875" cy="993914"/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2" b="9203"/>
        <a:stretch/>
      </xdr:blipFill>
      <xdr:spPr>
        <a:xfrm>
          <a:off x="182539" y="455869"/>
          <a:ext cx="2684875" cy="993914"/>
        </a:xfrm>
        <a:prstGeom prst="rect">
          <a:avLst/>
        </a:prstGeom>
      </xdr:spPr>
    </xdr:pic>
    <xdr:clientData/>
  </xdr:oneCellAnchor>
  <xdr:oneCellAnchor>
    <xdr:from>
      <xdr:col>1</xdr:col>
      <xdr:colOff>58391</xdr:colOff>
      <xdr:row>77</xdr:row>
      <xdr:rowOff>143704</xdr:rowOff>
    </xdr:from>
    <xdr:ext cx="2684875" cy="993914"/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2" b="9203"/>
        <a:stretch/>
      </xdr:blipFill>
      <xdr:spPr>
        <a:xfrm>
          <a:off x="182630" y="13238508"/>
          <a:ext cx="2684875" cy="993914"/>
        </a:xfrm>
        <a:prstGeom prst="rect">
          <a:avLst/>
        </a:prstGeom>
      </xdr:spPr>
    </xdr:pic>
    <xdr:clientData/>
  </xdr:oneCellAnchor>
  <xdr:twoCellAnchor>
    <xdr:from>
      <xdr:col>10</xdr:col>
      <xdr:colOff>472111</xdr:colOff>
      <xdr:row>77</xdr:row>
      <xdr:rowOff>339593</xdr:rowOff>
    </xdr:from>
    <xdr:to>
      <xdr:col>11</xdr:col>
      <xdr:colOff>896754</xdr:colOff>
      <xdr:row>77</xdr:row>
      <xdr:rowOff>1159572</xdr:rowOff>
    </xdr:to>
    <xdr:pic>
      <xdr:nvPicPr>
        <xdr:cNvPr id="13" name="A28B0C71-1764-4256-B57C-7B406FFB3930" descr="89E2B139-BF08-4976-91C7-3E8088E1611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5" t="9745" r="9486" b="16417"/>
        <a:stretch/>
      </xdr:blipFill>
      <xdr:spPr bwMode="auto">
        <a:xfrm>
          <a:off x="11645350" y="13434397"/>
          <a:ext cx="1261187" cy="819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58391</xdr:colOff>
      <xdr:row>127</xdr:row>
      <xdr:rowOff>143704</xdr:rowOff>
    </xdr:from>
    <xdr:ext cx="2684875" cy="993914"/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2" b="9203"/>
        <a:stretch/>
      </xdr:blipFill>
      <xdr:spPr>
        <a:xfrm>
          <a:off x="182630" y="19632682"/>
          <a:ext cx="2684875" cy="993914"/>
        </a:xfrm>
        <a:prstGeom prst="rect">
          <a:avLst/>
        </a:prstGeom>
      </xdr:spPr>
    </xdr:pic>
    <xdr:clientData/>
  </xdr:oneCellAnchor>
  <xdr:twoCellAnchor>
    <xdr:from>
      <xdr:col>10</xdr:col>
      <xdr:colOff>472111</xdr:colOff>
      <xdr:row>127</xdr:row>
      <xdr:rowOff>339593</xdr:rowOff>
    </xdr:from>
    <xdr:to>
      <xdr:col>11</xdr:col>
      <xdr:colOff>896754</xdr:colOff>
      <xdr:row>127</xdr:row>
      <xdr:rowOff>1159572</xdr:rowOff>
    </xdr:to>
    <xdr:pic>
      <xdr:nvPicPr>
        <xdr:cNvPr id="15" name="A28B0C71-1764-4256-B57C-7B406FFB3930" descr="89E2B139-BF08-4976-91C7-3E8088E1611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5" t="9745" r="9486" b="16417"/>
        <a:stretch/>
      </xdr:blipFill>
      <xdr:spPr bwMode="auto">
        <a:xfrm>
          <a:off x="11645350" y="19828571"/>
          <a:ext cx="1261187" cy="819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58391</xdr:colOff>
      <xdr:row>102</xdr:row>
      <xdr:rowOff>143704</xdr:rowOff>
    </xdr:from>
    <xdr:ext cx="2684875" cy="993914"/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12" b="9203"/>
        <a:stretch/>
      </xdr:blipFill>
      <xdr:spPr>
        <a:xfrm>
          <a:off x="182630" y="29132834"/>
          <a:ext cx="2684875" cy="993914"/>
        </a:xfrm>
        <a:prstGeom prst="rect">
          <a:avLst/>
        </a:prstGeom>
      </xdr:spPr>
    </xdr:pic>
    <xdr:clientData/>
  </xdr:oneCellAnchor>
  <xdr:twoCellAnchor>
    <xdr:from>
      <xdr:col>10</xdr:col>
      <xdr:colOff>472111</xdr:colOff>
      <xdr:row>102</xdr:row>
      <xdr:rowOff>339593</xdr:rowOff>
    </xdr:from>
    <xdr:to>
      <xdr:col>11</xdr:col>
      <xdr:colOff>896754</xdr:colOff>
      <xdr:row>102</xdr:row>
      <xdr:rowOff>1159572</xdr:rowOff>
    </xdr:to>
    <xdr:pic>
      <xdr:nvPicPr>
        <xdr:cNvPr id="17" name="A28B0C71-1764-4256-B57C-7B406FFB3930" descr="89E2B139-BF08-4976-91C7-3E8088E1611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5" t="9745" r="9486" b="16417"/>
        <a:stretch/>
      </xdr:blipFill>
      <xdr:spPr bwMode="auto">
        <a:xfrm>
          <a:off x="11645350" y="29328723"/>
          <a:ext cx="1261187" cy="819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6"/>
  <sheetViews>
    <sheetView showGridLines="0" tabSelected="1" view="pageBreakPreview" zoomScale="90" zoomScaleNormal="115" zoomScaleSheetLayoutView="90" workbookViewId="0">
      <selection activeCell="B10" sqref="B10"/>
    </sheetView>
  </sheetViews>
  <sheetFormatPr baseColWidth="10" defaultRowHeight="15" outlineLevelRow="1" x14ac:dyDescent="0.2"/>
  <cols>
    <col min="1" max="1" width="1.83203125" customWidth="1"/>
    <col min="2" max="2" width="14" style="1" customWidth="1"/>
    <col min="3" max="3" width="12.83203125" style="1" customWidth="1"/>
    <col min="4" max="5" width="33.5" customWidth="1"/>
    <col min="6" max="6" width="16.5" style="2" customWidth="1"/>
    <col min="7" max="7" width="17.6640625" style="2" customWidth="1"/>
    <col min="8" max="8" width="11.1640625" style="2" bestFit="1" customWidth="1"/>
    <col min="9" max="10" width="13.33203125" style="3" customWidth="1"/>
    <col min="11" max="11" width="12.5" style="3" customWidth="1"/>
    <col min="12" max="12" width="14.1640625" customWidth="1"/>
    <col min="13" max="13" width="1.83203125" customWidth="1"/>
  </cols>
  <sheetData>
    <row r="1" spans="1:14" x14ac:dyDescent="0.2">
      <c r="B1" s="99" t="s">
        <v>67</v>
      </c>
      <c r="C1" s="99"/>
      <c r="D1" s="100"/>
      <c r="E1" s="100"/>
      <c r="F1" s="101"/>
      <c r="G1" s="101"/>
    </row>
    <row r="2" spans="1:14" ht="9.75" customHeight="1" x14ac:dyDescent="0.2">
      <c r="A2" s="82"/>
      <c r="B2" s="83"/>
      <c r="C2" s="83"/>
      <c r="D2" s="82"/>
      <c r="E2" s="82"/>
      <c r="F2" s="84"/>
      <c r="G2" s="84"/>
      <c r="H2" s="84"/>
      <c r="I2" s="85"/>
      <c r="J2" s="85"/>
      <c r="K2" s="85"/>
      <c r="L2" s="82"/>
      <c r="M2" s="82"/>
    </row>
    <row r="3" spans="1:14" ht="95.25" customHeight="1" x14ac:dyDescent="0.2">
      <c r="A3" s="82"/>
      <c r="D3" s="79"/>
      <c r="M3" s="82"/>
    </row>
    <row r="4" spans="1:14" ht="13.5" customHeight="1" x14ac:dyDescent="0.2">
      <c r="A4" s="82"/>
      <c r="D4" s="79" t="s">
        <v>76</v>
      </c>
      <c r="M4" s="82"/>
    </row>
    <row r="5" spans="1:14" ht="29.25" customHeight="1" x14ac:dyDescent="0.2">
      <c r="A5" s="82"/>
      <c r="C5" s="80" t="s">
        <v>0</v>
      </c>
      <c r="D5" s="55"/>
      <c r="E5" s="6"/>
      <c r="F5" s="7"/>
      <c r="G5" s="80" t="s">
        <v>1</v>
      </c>
      <c r="H5" s="103"/>
      <c r="I5" s="103"/>
      <c r="J5" s="2"/>
      <c r="K5" s="80" t="s">
        <v>2</v>
      </c>
      <c r="L5" s="57"/>
      <c r="M5" s="82"/>
    </row>
    <row r="6" spans="1:14" ht="18" customHeight="1" x14ac:dyDescent="0.2">
      <c r="A6" s="82"/>
      <c r="C6" s="80" t="s">
        <v>3</v>
      </c>
      <c r="D6" s="56"/>
      <c r="E6" s="8"/>
      <c r="F6" s="8"/>
      <c r="M6" s="82"/>
    </row>
    <row r="7" spans="1:14" ht="16" thickBot="1" x14ac:dyDescent="0.25">
      <c r="A7" s="82"/>
      <c r="M7" s="82"/>
    </row>
    <row r="8" spans="1:14" ht="20" thickBot="1" x14ac:dyDescent="0.25">
      <c r="A8" s="82"/>
      <c r="B8" s="104" t="s">
        <v>17</v>
      </c>
      <c r="C8" s="105"/>
      <c r="D8" s="105"/>
      <c r="E8" s="105"/>
      <c r="F8" s="105"/>
      <c r="G8" s="105"/>
      <c r="H8" s="105"/>
      <c r="I8" s="105"/>
      <c r="J8" s="105"/>
      <c r="K8" s="105"/>
      <c r="L8" s="106"/>
      <c r="M8" s="82"/>
    </row>
    <row r="9" spans="1:14" ht="45" customHeight="1" x14ac:dyDescent="0.2">
      <c r="A9" s="82"/>
      <c r="B9" s="61" t="s">
        <v>4</v>
      </c>
      <c r="C9" s="62" t="s">
        <v>60</v>
      </c>
      <c r="D9" s="62" t="s">
        <v>61</v>
      </c>
      <c r="E9" s="62" t="s">
        <v>6</v>
      </c>
      <c r="F9" s="63" t="s">
        <v>59</v>
      </c>
      <c r="G9" s="64" t="s">
        <v>62</v>
      </c>
      <c r="H9" s="65" t="s">
        <v>63</v>
      </c>
      <c r="I9" s="64" t="s">
        <v>64</v>
      </c>
      <c r="J9" s="66" t="s">
        <v>26</v>
      </c>
      <c r="K9" s="67" t="s">
        <v>7</v>
      </c>
      <c r="L9" s="68" t="s">
        <v>65</v>
      </c>
      <c r="M9" s="82"/>
    </row>
    <row r="10" spans="1:14" s="54" customFormat="1" x14ac:dyDescent="0.2">
      <c r="A10" s="86"/>
      <c r="B10" s="5"/>
      <c r="C10" s="48"/>
      <c r="D10" s="4"/>
      <c r="E10" s="4"/>
      <c r="F10" s="97"/>
      <c r="G10" s="49">
        <f>IF(ISBLANK(B10),0,IF(OR(IFERROR(VLOOKUP(B10,B11:$B$149,1,0)=B10,FALSE),SUMIF($B$10:$B$149,B10,$F$10:$F$149)=0),0,VLOOKUP(ROUNDDOWN(SUMIF($B$10:$B$149,B10,$F$10:$F$149)*24/3,0),$K$155:$L$159,2,1)))</f>
        <v>0</v>
      </c>
      <c r="H10" s="50"/>
      <c r="I10" s="49">
        <f>IF(ISBLANK(B10),0,IF(OR(IFERROR(VLOOKUP(B10,B11:$B$149,1,0)=B10,FALSE),SUMIF($B$10:$B$149,B10,$H$10:$H$149)=0),0,IF((SUMIF($B$10:$B$149,B10,$H$10:$H$149)*$L$163)&lt;$L$162,$L$162,SUMIF($B$10:$B$149,B10,$H$10:$H$149)*$L$163)))</f>
        <v>0</v>
      </c>
      <c r="J10" s="51"/>
      <c r="K10" s="52"/>
      <c r="L10" s="53">
        <f>IF(ISBLANK(B10),0,G10+I10+J10)</f>
        <v>0</v>
      </c>
      <c r="M10" s="86"/>
      <c r="N10" s="98"/>
    </row>
    <row r="11" spans="1:14" s="54" customFormat="1" x14ac:dyDescent="0.2">
      <c r="A11" s="86"/>
      <c r="B11" s="5"/>
      <c r="C11" s="48"/>
      <c r="D11" s="4"/>
      <c r="E11" s="4"/>
      <c r="F11" s="97"/>
      <c r="G11" s="49">
        <f>IF(ISBLANK(B11),0,IF(OR(IFERROR(VLOOKUP(B11,B12:$B$149,1,0)=B11,FALSE),SUMIF($B$10:$B$149,B11,$F$10:$F$149)=0),0,VLOOKUP(ROUNDDOWN(SUMIF($B$10:$B$149,B11,$F$10:$F$149)*24/3,0),$K$155:$L$159,2,1)))</f>
        <v>0</v>
      </c>
      <c r="H11" s="50"/>
      <c r="I11" s="49">
        <f>IF(ISBLANK(B11),0,IF(OR(IFERROR(VLOOKUP(B11,B12:$B$149,1,0)=B11,FALSE),SUMIF($B$10:$B$149,B11,$H$10:$H$149)=0),0,IF((SUMIF($B$10:$B$149,B11,$H$10:$H$149)*$L$163)&lt;$L$162,$L$162,SUMIF($B$10:$B$149,B11,$H$10:$H$149)*$L$163)))</f>
        <v>0</v>
      </c>
      <c r="J11" s="51"/>
      <c r="K11" s="52"/>
      <c r="L11" s="53">
        <f t="shared" ref="L11:L24" si="0">IF(ISBLANK(B11),0,G11+I11+J11)</f>
        <v>0</v>
      </c>
      <c r="M11" s="86"/>
    </row>
    <row r="12" spans="1:14" s="54" customFormat="1" x14ac:dyDescent="0.2">
      <c r="A12" s="86"/>
      <c r="B12" s="5"/>
      <c r="C12" s="48"/>
      <c r="D12" s="4"/>
      <c r="E12" s="4"/>
      <c r="F12" s="97"/>
      <c r="G12" s="49">
        <f>IF(ISBLANK(B12),0,IF(OR(IFERROR(VLOOKUP(B12,B13:$B$149,1,0)=B12,FALSE),SUMIF($B$10:$B$149,B12,$F$10:$F$149)=0),0,VLOOKUP(ROUNDDOWN(SUMIF($B$10:$B$149,B12,$F$10:$F$149)*24/3,0),$K$155:$L$159,2,1)))</f>
        <v>0</v>
      </c>
      <c r="H12" s="50"/>
      <c r="I12" s="49">
        <f>IF(ISBLANK(B12),0,IF(OR(IFERROR(VLOOKUP(B12,B13:$B$149,1,0)=B12,FALSE),SUMIF($B$10:$B$149,B12,$H$10:$H$149)=0),0,IF((SUMIF($B$10:$B$149,B12,$H$10:$H$149)*$L$163)&lt;$L$162,$L$162,SUMIF($B$10:$B$149,B12,$H$10:$H$149)*$L$163)))</f>
        <v>0</v>
      </c>
      <c r="J12" s="51"/>
      <c r="K12" s="52"/>
      <c r="L12" s="53">
        <f t="shared" si="0"/>
        <v>0</v>
      </c>
      <c r="M12" s="86"/>
    </row>
    <row r="13" spans="1:14" s="54" customFormat="1" x14ac:dyDescent="0.2">
      <c r="A13" s="86"/>
      <c r="B13" s="5"/>
      <c r="C13" s="48"/>
      <c r="D13" s="4"/>
      <c r="E13" s="4"/>
      <c r="F13" s="97"/>
      <c r="G13" s="49">
        <f>IF(ISBLANK(B13),0,IF(OR(IFERROR(VLOOKUP(B13,B14:$B$149,1,0)=B13,FALSE),SUMIF($B$10:$B$149,B13,$F$10:$F$149)=0),0,VLOOKUP(ROUNDDOWN(SUMIF($B$10:$B$149,B13,$F$10:$F$149)*24/3,0),$K$155:$L$159,2,1)))</f>
        <v>0</v>
      </c>
      <c r="H13" s="50"/>
      <c r="I13" s="49">
        <f>IF(ISBLANK(B13),0,IF(OR(IFERROR(VLOOKUP(B13,B14:$B$149,1,0)=B13,FALSE),SUMIF($B$10:$B$149,B13,$H$10:$H$149)=0),0,IF((SUMIF($B$10:$B$149,B13,$H$10:$H$149)*$L$163)&lt;$L$162,$L$162,SUMIF($B$10:$B$149,B13,$H$10:$H$149)*$L$163)))</f>
        <v>0</v>
      </c>
      <c r="J13" s="51"/>
      <c r="K13" s="52"/>
      <c r="L13" s="53">
        <f t="shared" si="0"/>
        <v>0</v>
      </c>
      <c r="M13" s="86"/>
    </row>
    <row r="14" spans="1:14" s="54" customFormat="1" x14ac:dyDescent="0.2">
      <c r="A14" s="86"/>
      <c r="B14" s="5"/>
      <c r="C14" s="48"/>
      <c r="D14" s="4"/>
      <c r="E14" s="4"/>
      <c r="F14" s="97"/>
      <c r="G14" s="49">
        <f>IF(ISBLANK(B14),0,IF(OR(IFERROR(VLOOKUP(B14,B15:$B$149,1,0)=B14,FALSE),SUMIF($B$10:$B$149,B14,$F$10:$F$149)=0),0,VLOOKUP(ROUNDDOWN(SUMIF($B$10:$B$149,B14,$F$10:$F$149)*24/3,0),$K$155:$L$159,2,1)))</f>
        <v>0</v>
      </c>
      <c r="H14" s="50"/>
      <c r="I14" s="49">
        <f>IF(ISBLANK(B14),0,IF(OR(IFERROR(VLOOKUP(B14,B15:$B$149,1,0)=B14,FALSE),SUMIF($B$10:$B$149,B14,$H$10:$H$149)=0),0,IF((SUMIF($B$10:$B$149,B14,$H$10:$H$149)*$L$163)&lt;$L$162,$L$162,SUMIF($B$10:$B$149,B14,$H$10:$H$149)*$L$163)))</f>
        <v>0</v>
      </c>
      <c r="J14" s="51"/>
      <c r="K14" s="52"/>
      <c r="L14" s="53">
        <f t="shared" si="0"/>
        <v>0</v>
      </c>
      <c r="M14" s="86"/>
    </row>
    <row r="15" spans="1:14" s="54" customFormat="1" x14ac:dyDescent="0.2">
      <c r="A15" s="86"/>
      <c r="B15" s="5"/>
      <c r="C15" s="48"/>
      <c r="D15" s="4"/>
      <c r="E15" s="4"/>
      <c r="F15" s="97"/>
      <c r="G15" s="49">
        <f>IF(ISBLANK(B15),0,IF(OR(IFERROR(VLOOKUP(B15,B16:$B$149,1,0)=B15,FALSE),SUMIF($B$10:$B$149,B15,$F$10:$F$149)=0),0,VLOOKUP(ROUNDDOWN(SUMIF($B$10:$B$149,B15,$F$10:$F$149)*24/3,0),$K$155:$L$159,2,1)))</f>
        <v>0</v>
      </c>
      <c r="H15" s="50"/>
      <c r="I15" s="49">
        <f>IF(ISBLANK(B15),0,IF(OR(IFERROR(VLOOKUP(B15,B16:$B$149,1,0)=B15,FALSE),SUMIF($B$10:$B$149,B15,$H$10:$H$149)=0),0,IF((SUMIF($B$10:$B$149,B15,$H$10:$H$149)*$L$163)&lt;$L$162,$L$162,SUMIF($B$10:$B$149,B15,$H$10:$H$149)*$L$163)))</f>
        <v>0</v>
      </c>
      <c r="J15" s="51"/>
      <c r="K15" s="52"/>
      <c r="L15" s="53">
        <f t="shared" si="0"/>
        <v>0</v>
      </c>
      <c r="M15" s="86"/>
    </row>
    <row r="16" spans="1:14" s="54" customFormat="1" x14ac:dyDescent="0.2">
      <c r="A16" s="86"/>
      <c r="B16" s="5"/>
      <c r="C16" s="48"/>
      <c r="D16" s="4"/>
      <c r="E16" s="4"/>
      <c r="F16" s="97"/>
      <c r="G16" s="49">
        <f>IF(ISBLANK(B16),0,IF(OR(IFERROR(VLOOKUP(B16,B17:$B$149,1,0)=B16,FALSE),SUMIF($B$10:$B$149,B16,$F$10:$F$149)=0),0,VLOOKUP(ROUNDDOWN(SUMIF($B$10:$B$149,B16,$F$10:$F$149)*24/3,0),$K$155:$L$159,2,1)))</f>
        <v>0</v>
      </c>
      <c r="H16" s="50"/>
      <c r="I16" s="49">
        <f>IF(ISBLANK(B16),0,IF(OR(IFERROR(VLOOKUP(B16,B17:$B$149,1,0)=B16,FALSE),SUMIF($B$10:$B$149,B16,$H$10:$H$149)=0),0,IF((SUMIF($B$10:$B$149,B16,$H$10:$H$149)*$L$163)&lt;$L$162,$L$162,SUMIF($B$10:$B$149,B16,$H$10:$H$149)*$L$163)))</f>
        <v>0</v>
      </c>
      <c r="J16" s="51"/>
      <c r="K16" s="52"/>
      <c r="L16" s="53">
        <f t="shared" si="0"/>
        <v>0</v>
      </c>
      <c r="M16" s="86"/>
    </row>
    <row r="17" spans="1:13" s="54" customFormat="1" x14ac:dyDescent="0.2">
      <c r="A17" s="86"/>
      <c r="B17" s="5"/>
      <c r="C17" s="48"/>
      <c r="D17" s="4"/>
      <c r="E17" s="4"/>
      <c r="F17" s="97"/>
      <c r="G17" s="49">
        <f>IF(ISBLANK(B17),0,IF(OR(IFERROR(VLOOKUP(B17,B18:$B$149,1,0)=B17,FALSE),SUMIF($B$10:$B$149,B17,$F$10:$F$149)=0),0,VLOOKUP(ROUNDDOWN(SUMIF($B$10:$B$149,B17,$F$10:$F$149)*24/3,0),$K$155:$L$159,2,1)))</f>
        <v>0</v>
      </c>
      <c r="H17" s="50"/>
      <c r="I17" s="49">
        <f>IF(ISBLANK(B17),0,IF(OR(IFERROR(VLOOKUP(B17,B18:$B$149,1,0)=B17,FALSE),SUMIF($B$10:$B$149,B17,$H$10:$H$149)=0),0,IF((SUMIF($B$10:$B$149,B17,$H$10:$H$149)*$L$163)&lt;$L$162,$L$162,SUMIF($B$10:$B$149,B17,$H$10:$H$149)*$L$163)))</f>
        <v>0</v>
      </c>
      <c r="J17" s="51"/>
      <c r="K17" s="52"/>
      <c r="L17" s="53">
        <f t="shared" si="0"/>
        <v>0</v>
      </c>
      <c r="M17" s="86"/>
    </row>
    <row r="18" spans="1:13" s="54" customFormat="1" x14ac:dyDescent="0.2">
      <c r="A18" s="86"/>
      <c r="B18" s="5"/>
      <c r="C18" s="48"/>
      <c r="D18" s="4"/>
      <c r="E18" s="4"/>
      <c r="F18" s="97"/>
      <c r="G18" s="49">
        <f>IF(ISBLANK(B18),0,IF(OR(IFERROR(VLOOKUP(B18,B19:$B$149,1,0)=B18,FALSE),SUMIF($B$10:$B$149,B18,$F$10:$F$149)=0),0,VLOOKUP(ROUNDDOWN(SUMIF($B$10:$B$149,B18,$F$10:$F$149)*24/3,0),$K$155:$L$159,2,1)))</f>
        <v>0</v>
      </c>
      <c r="H18" s="50"/>
      <c r="I18" s="49">
        <f>IF(ISBLANK(B18),0,IF(OR(IFERROR(VLOOKUP(B18,B19:$B$149,1,0)=B18,FALSE),SUMIF($B$10:$B$149,B18,$H$10:$H$149)=0),0,IF((SUMIF($B$10:$B$149,B18,$H$10:$H$149)*$L$163)&lt;$L$162,$L$162,SUMIF($B$10:$B$149,B18,$H$10:$H$149)*$L$163)))</f>
        <v>0</v>
      </c>
      <c r="J18" s="51"/>
      <c r="K18" s="52"/>
      <c r="L18" s="53">
        <f t="shared" si="0"/>
        <v>0</v>
      </c>
      <c r="M18" s="86"/>
    </row>
    <row r="19" spans="1:13" s="54" customFormat="1" x14ac:dyDescent="0.2">
      <c r="A19" s="86"/>
      <c r="B19" s="5"/>
      <c r="C19" s="48"/>
      <c r="D19" s="4"/>
      <c r="E19" s="4"/>
      <c r="F19" s="97"/>
      <c r="G19" s="49">
        <f>IF(ISBLANK(B19),0,IF(OR(IFERROR(VLOOKUP(B19,B20:$B$149,1,0)=B19,FALSE),SUMIF($B$10:$B$149,B19,$F$10:$F$149)=0),0,VLOOKUP(ROUNDDOWN(SUMIF($B$10:$B$149,B19,$F$10:$F$149)*24/3,0),$K$155:$L$159,2,1)))</f>
        <v>0</v>
      </c>
      <c r="H19" s="50"/>
      <c r="I19" s="49">
        <f>IF(ISBLANK(B19),0,IF(OR(IFERROR(VLOOKUP(B19,B20:$B$149,1,0)=B19,FALSE),SUMIF($B$10:$B$149,B19,$H$10:$H$149)=0),0,IF((SUMIF($B$10:$B$149,B19,$H$10:$H$149)*$L$163)&lt;$L$162,$L$162,SUMIF($B$10:$B$149,B19,$H$10:$H$149)*$L$163)))</f>
        <v>0</v>
      </c>
      <c r="J19" s="51"/>
      <c r="K19" s="52"/>
      <c r="L19" s="53">
        <f t="shared" si="0"/>
        <v>0</v>
      </c>
      <c r="M19" s="86"/>
    </row>
    <row r="20" spans="1:13" s="54" customFormat="1" x14ac:dyDescent="0.2">
      <c r="A20" s="86"/>
      <c r="B20" s="5"/>
      <c r="C20" s="48"/>
      <c r="D20" s="4"/>
      <c r="E20" s="4"/>
      <c r="F20" s="97"/>
      <c r="G20" s="49">
        <f>IF(ISBLANK(B20),0,IF(OR(IFERROR(VLOOKUP(B20,B21:$B$149,1,0)=B20,FALSE),SUMIF($B$10:$B$149,B20,$F$10:$F$149)=0),0,VLOOKUP(ROUNDDOWN(SUMIF($B$10:$B$149,B20,$F$10:$F$149)*24/3,0),$K$155:$L$159,2,1)))</f>
        <v>0</v>
      </c>
      <c r="H20" s="50"/>
      <c r="I20" s="49">
        <f>IF(ISBLANK(B20),0,IF(OR(IFERROR(VLOOKUP(B20,B21:$B$149,1,0)=B20,FALSE),SUMIF($B$10:$B$149,B20,$H$10:$H$149)=0),0,IF((SUMIF($B$10:$B$149,B20,$H$10:$H$149)*$L$163)&lt;$L$162,$L$162,SUMIF($B$10:$B$149,B20,$H$10:$H$149)*$L$163)))</f>
        <v>0</v>
      </c>
      <c r="J20" s="51"/>
      <c r="K20" s="52"/>
      <c r="L20" s="53">
        <f t="shared" si="0"/>
        <v>0</v>
      </c>
      <c r="M20" s="86"/>
    </row>
    <row r="21" spans="1:13" s="54" customFormat="1" x14ac:dyDescent="0.2">
      <c r="A21" s="86"/>
      <c r="B21" s="5"/>
      <c r="C21" s="48"/>
      <c r="D21" s="4"/>
      <c r="E21" s="4"/>
      <c r="F21" s="97"/>
      <c r="G21" s="49">
        <f>IF(ISBLANK(B21),0,IF(OR(IFERROR(VLOOKUP(B21,B22:$B$149,1,0)=B21,FALSE),SUMIF($B$10:$B$149,B21,$F$10:$F$149)=0),0,VLOOKUP(ROUNDDOWN(SUMIF($B$10:$B$149,B21,$F$10:$F$149)*24/3,0),$K$155:$L$159,2,1)))</f>
        <v>0</v>
      </c>
      <c r="H21" s="50"/>
      <c r="I21" s="49">
        <f>IF(ISBLANK(B21),0,IF(OR(IFERROR(VLOOKUP(B21,B22:$B$149,1,0)=B21,FALSE),SUMIF($B$10:$B$149,B21,$H$10:$H$149)=0),0,IF((SUMIF($B$10:$B$149,B21,$H$10:$H$149)*$L$163)&lt;$L$162,$L$162,SUMIF($B$10:$B$149,B21,$H$10:$H$149)*$L$163)))</f>
        <v>0</v>
      </c>
      <c r="J21" s="51"/>
      <c r="K21" s="52"/>
      <c r="L21" s="53">
        <f t="shared" si="0"/>
        <v>0</v>
      </c>
      <c r="M21" s="86"/>
    </row>
    <row r="22" spans="1:13" s="54" customFormat="1" x14ac:dyDescent="0.2">
      <c r="A22" s="86"/>
      <c r="B22" s="5"/>
      <c r="C22" s="48"/>
      <c r="D22" s="4"/>
      <c r="E22" s="4"/>
      <c r="F22" s="97"/>
      <c r="G22" s="49">
        <f>IF(ISBLANK(B22),0,IF(OR(IFERROR(VLOOKUP(B22,B23:$B$149,1,0)=B22,FALSE),SUMIF($B$10:$B$149,B22,$F$10:$F$149)=0),0,VLOOKUP(ROUNDDOWN(SUMIF($B$10:$B$149,B22,$F$10:$F$149)*24/3,0),$K$155:$L$159,2,1)))</f>
        <v>0</v>
      </c>
      <c r="H22" s="50"/>
      <c r="I22" s="49">
        <f>IF(ISBLANK(B22),0,IF(OR(IFERROR(VLOOKUP(B22,B23:$B$149,1,0)=B22,FALSE),SUMIF($B$10:$B$149,B22,$H$10:$H$149)=0),0,IF((SUMIF($B$10:$B$149,B22,$H$10:$H$149)*$L$163)&lt;$L$162,$L$162,SUMIF($B$10:$B$149,B22,$H$10:$H$149)*$L$163)))</f>
        <v>0</v>
      </c>
      <c r="J22" s="51"/>
      <c r="K22" s="52"/>
      <c r="L22" s="53">
        <f t="shared" si="0"/>
        <v>0</v>
      </c>
      <c r="M22" s="86"/>
    </row>
    <row r="23" spans="1:13" s="54" customFormat="1" x14ac:dyDescent="0.2">
      <c r="A23" s="86"/>
      <c r="B23" s="5"/>
      <c r="C23" s="48"/>
      <c r="D23" s="4"/>
      <c r="E23" s="4"/>
      <c r="F23" s="97"/>
      <c r="G23" s="49">
        <f>IF(ISBLANK(B23),0,IF(OR(IFERROR(VLOOKUP(B23,B24:$B$149,1,0)=B23,FALSE),SUMIF($B$10:$B$149,B23,$F$10:$F$149)=0),0,VLOOKUP(ROUNDDOWN(SUMIF($B$10:$B$149,B23,$F$10:$F$149)*24/3,0),$K$155:$L$159,2,1)))</f>
        <v>0</v>
      </c>
      <c r="H23" s="50"/>
      <c r="I23" s="49">
        <f>IF(ISBLANK(B23),0,IF(OR(IFERROR(VLOOKUP(B23,B24:$B$149,1,0)=B23,FALSE),SUMIF($B$10:$B$149,B23,$H$10:$H$149)=0),0,IF((SUMIF($B$10:$B$149,B23,$H$10:$H$149)*$L$163)&lt;$L$162,$L$162,SUMIF($B$10:$B$149,B23,$H$10:$H$149)*$L$163)))</f>
        <v>0</v>
      </c>
      <c r="J23" s="51"/>
      <c r="K23" s="52"/>
      <c r="L23" s="53">
        <f t="shared" si="0"/>
        <v>0</v>
      </c>
      <c r="M23" s="86"/>
    </row>
    <row r="24" spans="1:13" s="54" customFormat="1" ht="16" thickBot="1" x14ac:dyDescent="0.25">
      <c r="A24" s="86"/>
      <c r="B24" s="5"/>
      <c r="C24" s="48"/>
      <c r="D24" s="4"/>
      <c r="E24" s="4"/>
      <c r="F24" s="97"/>
      <c r="G24" s="49">
        <f>IF(ISBLANK(B24),0,IF(OR(IFERROR(VLOOKUP(B24,B25:$B$149,1,0)=B24,FALSE),SUMIF($B$10:$B$149,B24,$F$10:$F$149)=0),0,VLOOKUP(ROUNDDOWN(SUMIF($B$10:$B$149,B24,$F$10:$F$149)*24/3,0),$K$155:$L$159,2,1)))</f>
        <v>0</v>
      </c>
      <c r="H24" s="50"/>
      <c r="I24" s="49">
        <f>IF(ISBLANK(B24),0,IF(OR(IFERROR(VLOOKUP(B24,B25:$B$149,1,0)=B24,FALSE),SUMIF($B$10:$B$149,B24,$H$10:$H$149)=0),0,IF((SUMIF($B$10:$B$149,B24,$H$10:$H$149)*$L$163)&lt;$L$162,$L$162,SUMIF($B$10:$B$149,B24,$H$10:$H$149)*$L$163)))</f>
        <v>0</v>
      </c>
      <c r="J24" s="51"/>
      <c r="K24" s="52"/>
      <c r="L24" s="53">
        <f t="shared" si="0"/>
        <v>0</v>
      </c>
      <c r="M24" s="86"/>
    </row>
    <row r="25" spans="1:13" ht="16" thickBot="1" x14ac:dyDescent="0.25">
      <c r="A25" s="82"/>
      <c r="B25" s="69"/>
      <c r="C25" s="70" t="s">
        <v>10</v>
      </c>
      <c r="D25" s="71"/>
      <c r="E25" s="72"/>
      <c r="F25" s="73"/>
      <c r="G25" s="74">
        <f>SUM(G10:G24)</f>
        <v>0</v>
      </c>
      <c r="H25" s="75">
        <f>SUM(H10:H24)</f>
        <v>0</v>
      </c>
      <c r="I25" s="74">
        <f>SUM(I10:I24)</f>
        <v>0</v>
      </c>
      <c r="J25" s="76">
        <f>SUM(J10:J24)</f>
        <v>0</v>
      </c>
      <c r="K25" s="77"/>
      <c r="L25" s="78">
        <f>SUM(L10:L24)</f>
        <v>0</v>
      </c>
      <c r="M25" s="87"/>
    </row>
    <row r="26" spans="1:13" x14ac:dyDescent="0.2">
      <c r="A26" s="82"/>
      <c r="B26" s="1" t="s">
        <v>41</v>
      </c>
      <c r="G26" s="1"/>
      <c r="L26" s="81" t="s">
        <v>77</v>
      </c>
      <c r="M26" s="82"/>
    </row>
    <row r="27" spans="1:13" ht="9.75" customHeight="1" x14ac:dyDescent="0.2">
      <c r="A27" s="82"/>
      <c r="B27" s="83"/>
      <c r="C27" s="83"/>
      <c r="D27" s="82"/>
      <c r="E27" s="82"/>
      <c r="F27" s="84"/>
      <c r="G27" s="83"/>
      <c r="H27" s="84"/>
      <c r="I27" s="85"/>
      <c r="J27" s="85"/>
      <c r="K27" s="85"/>
      <c r="L27" s="88"/>
      <c r="M27" s="82"/>
    </row>
    <row r="28" spans="1:13" ht="95.25" customHeight="1" x14ac:dyDescent="0.2">
      <c r="A28" s="82"/>
      <c r="D28" s="79"/>
      <c r="M28" s="82"/>
    </row>
    <row r="29" spans="1:13" ht="13.5" customHeight="1" x14ac:dyDescent="0.2">
      <c r="A29" s="82"/>
      <c r="D29" s="79" t="s">
        <v>76</v>
      </c>
      <c r="M29" s="82"/>
    </row>
    <row r="30" spans="1:13" ht="29.25" customHeight="1" x14ac:dyDescent="0.2">
      <c r="A30" s="82"/>
      <c r="C30" s="80" t="s">
        <v>0</v>
      </c>
      <c r="D30" s="59">
        <f>D5</f>
        <v>0</v>
      </c>
      <c r="E30" s="6"/>
      <c r="F30" s="7"/>
      <c r="G30" s="80" t="s">
        <v>1</v>
      </c>
      <c r="H30" s="110">
        <f>H5</f>
        <v>0</v>
      </c>
      <c r="I30" s="110"/>
      <c r="J30" s="2"/>
      <c r="K30" s="80" t="s">
        <v>2</v>
      </c>
      <c r="L30" s="58">
        <f>L5</f>
        <v>0</v>
      </c>
      <c r="M30" s="82"/>
    </row>
    <row r="31" spans="1:13" ht="18" customHeight="1" x14ac:dyDescent="0.2">
      <c r="A31" s="82"/>
      <c r="C31" s="80" t="s">
        <v>3</v>
      </c>
      <c r="D31" s="60">
        <f>D6</f>
        <v>0</v>
      </c>
      <c r="E31" s="8"/>
      <c r="F31" s="8"/>
      <c r="M31" s="82"/>
    </row>
    <row r="32" spans="1:13" ht="16" thickBot="1" x14ac:dyDescent="0.25">
      <c r="A32" s="82"/>
      <c r="M32" s="82"/>
    </row>
    <row r="33" spans="1:13" ht="20" thickBot="1" x14ac:dyDescent="0.25">
      <c r="A33" s="82"/>
      <c r="B33" s="104" t="s">
        <v>43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6"/>
      <c r="M33" s="82"/>
    </row>
    <row r="34" spans="1:13" ht="48" x14ac:dyDescent="0.2">
      <c r="A34" s="82"/>
      <c r="B34" s="61" t="s">
        <v>4</v>
      </c>
      <c r="C34" s="62" t="s">
        <v>60</v>
      </c>
      <c r="D34" s="62" t="s">
        <v>61</v>
      </c>
      <c r="E34" s="62" t="s">
        <v>6</v>
      </c>
      <c r="F34" s="63" t="s">
        <v>59</v>
      </c>
      <c r="G34" s="64" t="s">
        <v>62</v>
      </c>
      <c r="H34" s="65" t="s">
        <v>63</v>
      </c>
      <c r="I34" s="64" t="s">
        <v>64</v>
      </c>
      <c r="J34" s="66" t="s">
        <v>26</v>
      </c>
      <c r="K34" s="67" t="s">
        <v>66</v>
      </c>
      <c r="L34" s="68" t="s">
        <v>65</v>
      </c>
      <c r="M34" s="82"/>
    </row>
    <row r="35" spans="1:13" s="54" customFormat="1" x14ac:dyDescent="0.2">
      <c r="A35" s="86"/>
      <c r="B35" s="5"/>
      <c r="C35" s="48"/>
      <c r="D35" s="4"/>
      <c r="E35" s="4"/>
      <c r="F35" s="97"/>
      <c r="G35" s="49">
        <f>IF(ISBLANK(B35),0,IF(OR(IFERROR(VLOOKUP(B35,B36:$B$149,1,0)=B35,FALSE),SUMIF($B$10:$B$149,B35,$F$10:$F$149)=0),0,VLOOKUP(ROUNDDOWN(SUMIF($B$10:$B$149,B35,$F$10:$F$149)*24/3,0),$K$155:$L$159,2,1)))</f>
        <v>0</v>
      </c>
      <c r="H35" s="50"/>
      <c r="I35" s="49">
        <f>IF(ISBLANK(B35),0,IF(OR(IFERROR(VLOOKUP(B35,B36:$B$149,1,0)=B35,FALSE),SUMIF($B$10:$B$149,B35,$H$10:$H$149)=0),0,IF((SUMIF($B$10:$B$149,B35,$H$10:$H$149)*$L$163)&lt;$L$162,$L$162,SUMIF($B$10:$B$149,B35,$H$10:$H$149)*$L$163)))</f>
        <v>0</v>
      </c>
      <c r="J35" s="51"/>
      <c r="K35" s="52"/>
      <c r="L35" s="53">
        <f t="shared" ref="L35:L48" si="1">IF(ISBLANK(B35),0,G35+I35+J35)</f>
        <v>0</v>
      </c>
      <c r="M35" s="86"/>
    </row>
    <row r="36" spans="1:13" s="54" customFormat="1" x14ac:dyDescent="0.2">
      <c r="A36" s="86"/>
      <c r="B36" s="5"/>
      <c r="C36" s="48"/>
      <c r="D36" s="4"/>
      <c r="E36" s="4"/>
      <c r="F36" s="97"/>
      <c r="G36" s="49">
        <f>IF(ISBLANK(B36),0,IF(OR(IFERROR(VLOOKUP(B36,B37:$B$149,1,0)=B36,FALSE),SUMIF($B$10:$B$149,B36,$F$10:$F$149)=0),0,VLOOKUP(ROUNDDOWN(SUMIF($B$10:$B$149,B36,$F$10:$F$149)*24/3,0),$K$155:$L$159,2,1)))</f>
        <v>0</v>
      </c>
      <c r="H36" s="50"/>
      <c r="I36" s="49">
        <f>IF(ISBLANK(B36),0,IF(OR(IFERROR(VLOOKUP(B36,B37:$B$149,1,0)=B36,FALSE),SUMIF($B$10:$B$149,B36,$H$10:$H$149)=0),0,IF((SUMIF($B$10:$B$149,B36,$H$10:$H$149)*$L$163)&lt;$L$162,$L$162,SUMIF($B$10:$B$149,B36,$H$10:$H$149)*$L$163)))</f>
        <v>0</v>
      </c>
      <c r="J36" s="51"/>
      <c r="K36" s="52"/>
      <c r="L36" s="53">
        <f t="shared" si="1"/>
        <v>0</v>
      </c>
      <c r="M36" s="86"/>
    </row>
    <row r="37" spans="1:13" s="54" customFormat="1" x14ac:dyDescent="0.2">
      <c r="A37" s="86"/>
      <c r="B37" s="5"/>
      <c r="C37" s="48"/>
      <c r="D37" s="4"/>
      <c r="E37" s="4"/>
      <c r="F37" s="97"/>
      <c r="G37" s="49">
        <f>IF(ISBLANK(B37),0,IF(OR(IFERROR(VLOOKUP(B37,B38:$B$149,1,0)=B37,FALSE),SUMIF($B$10:$B$149,B37,$F$10:$F$149)=0),0,VLOOKUP(ROUNDDOWN(SUMIF($B$10:$B$149,B37,$F$10:$F$149)*24/3,0),$K$155:$L$159,2,1)))</f>
        <v>0</v>
      </c>
      <c r="H37" s="50"/>
      <c r="I37" s="49">
        <f>IF(ISBLANK(B37),0,IF(OR(IFERROR(VLOOKUP(B37,B38:$B$149,1,0)=B37,FALSE),SUMIF($B$10:$B$149,B37,$H$10:$H$149)=0),0,IF((SUMIF($B$10:$B$149,B37,$H$10:$H$149)*$L$163)&lt;$L$162,$L$162,SUMIF($B$10:$B$149,B37,$H$10:$H$149)*$L$163)))</f>
        <v>0</v>
      </c>
      <c r="J37" s="51"/>
      <c r="K37" s="52"/>
      <c r="L37" s="53">
        <f t="shared" si="1"/>
        <v>0</v>
      </c>
      <c r="M37" s="86"/>
    </row>
    <row r="38" spans="1:13" s="54" customFormat="1" x14ac:dyDescent="0.2">
      <c r="A38" s="86"/>
      <c r="B38" s="5"/>
      <c r="C38" s="48"/>
      <c r="D38" s="4"/>
      <c r="E38" s="4"/>
      <c r="F38" s="97"/>
      <c r="G38" s="49">
        <f>IF(ISBLANK(B38),0,IF(OR(IFERROR(VLOOKUP(B38,B39:$B$149,1,0)=B38,FALSE),SUMIF($B$10:$B$149,B38,$F$10:$F$149)=0),0,VLOOKUP(ROUNDDOWN(SUMIF($B$10:$B$149,B38,$F$10:$F$149)*24/3,0),$K$155:$L$159,2,1)))</f>
        <v>0</v>
      </c>
      <c r="H38" s="50"/>
      <c r="I38" s="49">
        <f>IF(ISBLANK(B38),0,IF(OR(IFERROR(VLOOKUP(B38,B39:$B$149,1,0)=B38,FALSE),SUMIF($B$10:$B$149,B38,$H$10:$H$149)=0),0,IF((SUMIF($B$10:$B$149,B38,$H$10:$H$149)*$L$163)&lt;$L$162,$L$162,SUMIF($B$10:$B$149,B38,$H$10:$H$149)*$L$163)))</f>
        <v>0</v>
      </c>
      <c r="J38" s="51"/>
      <c r="K38" s="52"/>
      <c r="L38" s="53">
        <f t="shared" si="1"/>
        <v>0</v>
      </c>
      <c r="M38" s="86"/>
    </row>
    <row r="39" spans="1:13" s="54" customFormat="1" x14ac:dyDescent="0.2">
      <c r="A39" s="86"/>
      <c r="B39" s="5"/>
      <c r="C39" s="48"/>
      <c r="D39" s="4"/>
      <c r="E39" s="4"/>
      <c r="F39" s="97"/>
      <c r="G39" s="49">
        <f>IF(ISBLANK(B39),0,IF(OR(IFERROR(VLOOKUP(B39,B40:$B$149,1,0)=B39,FALSE),SUMIF($B$10:$B$149,B39,$F$10:$F$149)=0),0,VLOOKUP(ROUNDDOWN(SUMIF($B$10:$B$149,B39,$F$10:$F$149)*24/3,0),$K$155:$L$159,2,1)))</f>
        <v>0</v>
      </c>
      <c r="H39" s="50"/>
      <c r="I39" s="49">
        <f>IF(ISBLANK(B39),0,IF(OR(IFERROR(VLOOKUP(B39,B40:$B$149,1,0)=B39,FALSE),SUMIF($B$10:$B$149,B39,$H$10:$H$149)=0),0,IF((SUMIF($B$10:$B$149,B39,$H$10:$H$149)*$L$163)&lt;$L$162,$L$162,SUMIF($B$10:$B$149,B39,$H$10:$H$149)*$L$163)))</f>
        <v>0</v>
      </c>
      <c r="J39" s="51"/>
      <c r="K39" s="52"/>
      <c r="L39" s="53">
        <f t="shared" si="1"/>
        <v>0</v>
      </c>
      <c r="M39" s="86"/>
    </row>
    <row r="40" spans="1:13" s="54" customFormat="1" x14ac:dyDescent="0.2">
      <c r="A40" s="86"/>
      <c r="B40" s="5"/>
      <c r="C40" s="48"/>
      <c r="D40" s="4"/>
      <c r="E40" s="4"/>
      <c r="F40" s="97"/>
      <c r="G40" s="49">
        <f>IF(ISBLANK(B40),0,IF(OR(IFERROR(VLOOKUP(B40,B41:$B$149,1,0)=B40,FALSE),SUMIF($B$10:$B$149,B40,$F$10:$F$149)=0),0,VLOOKUP(ROUNDDOWN(SUMIF($B$10:$B$149,B40,$F$10:$F$149)*24/3,0),$K$155:$L$159,2,1)))</f>
        <v>0</v>
      </c>
      <c r="H40" s="50"/>
      <c r="I40" s="49">
        <f>IF(ISBLANK(B40),0,IF(OR(IFERROR(VLOOKUP(B40,B41:$B$149,1,0)=B40,FALSE),SUMIF($B$10:$B$149,B40,$H$10:$H$149)=0),0,IF((SUMIF($B$10:$B$149,B40,$H$10:$H$149)*$L$163)&lt;$L$162,$L$162,SUMIF($B$10:$B$149,B40,$H$10:$H$149)*$L$163)))</f>
        <v>0</v>
      </c>
      <c r="J40" s="51"/>
      <c r="K40" s="52"/>
      <c r="L40" s="53">
        <f t="shared" si="1"/>
        <v>0</v>
      </c>
      <c r="M40" s="86"/>
    </row>
    <row r="41" spans="1:13" s="54" customFormat="1" x14ac:dyDescent="0.2">
      <c r="A41" s="86"/>
      <c r="B41" s="5"/>
      <c r="C41" s="48"/>
      <c r="D41" s="4"/>
      <c r="E41" s="4"/>
      <c r="F41" s="97"/>
      <c r="G41" s="49">
        <f>IF(ISBLANK(B41),0,IF(OR(IFERROR(VLOOKUP(B41,B42:$B$149,1,0)=B41,FALSE),SUMIF($B$10:$B$149,B41,$F$10:$F$149)=0),0,VLOOKUP(ROUNDDOWN(SUMIF($B$10:$B$149,B41,$F$10:$F$149)*24/3,0),$K$155:$L$159,2,1)))</f>
        <v>0</v>
      </c>
      <c r="H41" s="50"/>
      <c r="I41" s="49">
        <f>IF(ISBLANK(B41),0,IF(OR(IFERROR(VLOOKUP(B41,B42:$B$149,1,0)=B41,FALSE),SUMIF($B$10:$B$149,B41,$H$10:$H$149)=0),0,IF((SUMIF($B$10:$B$149,B41,$H$10:$H$149)*$L$163)&lt;$L$162,$L$162,SUMIF($B$10:$B$149,B41,$H$10:$H$149)*$L$163)))</f>
        <v>0</v>
      </c>
      <c r="J41" s="51"/>
      <c r="K41" s="52"/>
      <c r="L41" s="53">
        <f t="shared" si="1"/>
        <v>0</v>
      </c>
      <c r="M41" s="86"/>
    </row>
    <row r="42" spans="1:13" s="54" customFormat="1" x14ac:dyDescent="0.2">
      <c r="A42" s="86"/>
      <c r="B42" s="5"/>
      <c r="C42" s="48"/>
      <c r="D42" s="4"/>
      <c r="E42" s="4"/>
      <c r="F42" s="97"/>
      <c r="G42" s="49">
        <f>IF(ISBLANK(B42),0,IF(OR(IFERROR(VLOOKUP(B42,B43:$B$149,1,0)=B42,FALSE),SUMIF($B$10:$B$149,B42,$F$10:$F$149)=0),0,VLOOKUP(ROUNDDOWN(SUMIF($B$10:$B$149,B42,$F$10:$F$149)*24/3,0),$K$155:$L$159,2,1)))</f>
        <v>0</v>
      </c>
      <c r="H42" s="50"/>
      <c r="I42" s="49">
        <f>IF(ISBLANK(B42),0,IF(OR(IFERROR(VLOOKUP(B42,B43:$B$149,1,0)=B42,FALSE),SUMIF($B$10:$B$149,B42,$H$10:$H$149)=0),0,IF((SUMIF($B$10:$B$149,B42,$H$10:$H$149)*$L$163)&lt;$L$162,$L$162,SUMIF($B$10:$B$149,B42,$H$10:$H$149)*$L$163)))</f>
        <v>0</v>
      </c>
      <c r="J42" s="51"/>
      <c r="K42" s="52"/>
      <c r="L42" s="53">
        <f t="shared" si="1"/>
        <v>0</v>
      </c>
      <c r="M42" s="86"/>
    </row>
    <row r="43" spans="1:13" s="54" customFormat="1" x14ac:dyDescent="0.2">
      <c r="A43" s="86"/>
      <c r="B43" s="5"/>
      <c r="C43" s="48"/>
      <c r="D43" s="4"/>
      <c r="E43" s="4"/>
      <c r="F43" s="97"/>
      <c r="G43" s="49">
        <f>IF(ISBLANK(B43),0,IF(OR(IFERROR(VLOOKUP(B43,B44:$B$149,1,0)=B43,FALSE),SUMIF($B$10:$B$149,B43,$F$10:$F$149)=0),0,VLOOKUP(ROUNDDOWN(SUMIF($B$10:$B$149,B43,$F$10:$F$149)*24/3,0),$K$155:$L$159,2,1)))</f>
        <v>0</v>
      </c>
      <c r="H43" s="50"/>
      <c r="I43" s="49">
        <f>IF(ISBLANK(B43),0,IF(OR(IFERROR(VLOOKUP(B43,B44:$B$149,1,0)=B43,FALSE),SUMIF($B$10:$B$149,B43,$H$10:$H$149)=0),0,IF((SUMIF($B$10:$B$149,B43,$H$10:$H$149)*$L$163)&lt;$L$162,$L$162,SUMIF($B$10:$B$149,B43,$H$10:$H$149)*$L$163)))</f>
        <v>0</v>
      </c>
      <c r="J43" s="51"/>
      <c r="K43" s="52"/>
      <c r="L43" s="53">
        <f t="shared" si="1"/>
        <v>0</v>
      </c>
      <c r="M43" s="86"/>
    </row>
    <row r="44" spans="1:13" s="54" customFormat="1" x14ac:dyDescent="0.2">
      <c r="A44" s="86"/>
      <c r="B44" s="5"/>
      <c r="C44" s="48"/>
      <c r="D44" s="4"/>
      <c r="E44" s="4"/>
      <c r="F44" s="97"/>
      <c r="G44" s="49">
        <f>IF(ISBLANK(B44),0,IF(OR(IFERROR(VLOOKUP(B44,B45:$B$149,1,0)=B44,FALSE),SUMIF($B$10:$B$149,B44,$F$10:$F$149)=0),0,VLOOKUP(ROUNDDOWN(SUMIF($B$10:$B$149,B44,$F$10:$F$149)*24/3,0),$K$155:$L$159,2,1)))</f>
        <v>0</v>
      </c>
      <c r="H44" s="50"/>
      <c r="I44" s="49">
        <f>IF(ISBLANK(B44),0,IF(OR(IFERROR(VLOOKUP(B44,B45:$B$149,1,0)=B44,FALSE),SUMIF($B$10:$B$149,B44,$H$10:$H$149)=0),0,IF((SUMIF($B$10:$B$149,B44,$H$10:$H$149)*$L$163)&lt;$L$162,$L$162,SUMIF($B$10:$B$149,B44,$H$10:$H$149)*$L$163)))</f>
        <v>0</v>
      </c>
      <c r="J44" s="51"/>
      <c r="K44" s="52"/>
      <c r="L44" s="53">
        <f t="shared" si="1"/>
        <v>0</v>
      </c>
      <c r="M44" s="86"/>
    </row>
    <row r="45" spans="1:13" s="54" customFormat="1" x14ac:dyDescent="0.2">
      <c r="A45" s="86"/>
      <c r="B45" s="5"/>
      <c r="C45" s="48"/>
      <c r="D45" s="4"/>
      <c r="E45" s="4"/>
      <c r="F45" s="97"/>
      <c r="G45" s="49">
        <f>IF(ISBLANK(B45),0,IF(OR(IFERROR(VLOOKUP(B45,B46:$B$149,1,0)=B45,FALSE),SUMIF($B$10:$B$149,B45,$F$10:$F$149)=0),0,VLOOKUP(ROUNDDOWN(SUMIF($B$10:$B$149,B45,$F$10:$F$149)*24/3,0),$K$155:$L$159,2,1)))</f>
        <v>0</v>
      </c>
      <c r="H45" s="50"/>
      <c r="I45" s="49">
        <f>IF(ISBLANK(B45),0,IF(OR(IFERROR(VLOOKUP(B45,B46:$B$149,1,0)=B45,FALSE),SUMIF($B$10:$B$149,B45,$H$10:$H$149)=0),0,IF((SUMIF($B$10:$B$149,B45,$H$10:$H$149)*$L$163)&lt;$L$162,$L$162,SUMIF($B$10:$B$149,B45,$H$10:$H$149)*$L$163)))</f>
        <v>0</v>
      </c>
      <c r="J45" s="51"/>
      <c r="K45" s="52"/>
      <c r="L45" s="53">
        <f t="shared" si="1"/>
        <v>0</v>
      </c>
      <c r="M45" s="86"/>
    </row>
    <row r="46" spans="1:13" s="54" customFormat="1" x14ac:dyDescent="0.2">
      <c r="A46" s="86"/>
      <c r="B46" s="5"/>
      <c r="C46" s="48"/>
      <c r="D46" s="4"/>
      <c r="E46" s="4"/>
      <c r="F46" s="97"/>
      <c r="G46" s="49">
        <f>IF(ISBLANK(B46),0,IF(OR(IFERROR(VLOOKUP(B46,B47:$B$149,1,0)=B46,FALSE),SUMIF($B$10:$B$149,B46,$F$10:$F$149)=0),0,VLOOKUP(ROUNDDOWN(SUMIF($B$10:$B$149,B46,$F$10:$F$149)*24/3,0),$K$155:$L$159,2,1)))</f>
        <v>0</v>
      </c>
      <c r="H46" s="50"/>
      <c r="I46" s="49">
        <f>IF(ISBLANK(B46),0,IF(OR(IFERROR(VLOOKUP(B46,B47:$B$149,1,0)=B46,FALSE),SUMIF($B$10:$B$149,B46,$H$10:$H$149)=0),0,IF((SUMIF($B$10:$B$149,B46,$H$10:$H$149)*$L$163)&lt;$L$162,$L$162,SUMIF($B$10:$B$149,B46,$H$10:$H$149)*$L$163)))</f>
        <v>0</v>
      </c>
      <c r="J46" s="51"/>
      <c r="K46" s="52"/>
      <c r="L46" s="53">
        <f t="shared" si="1"/>
        <v>0</v>
      </c>
      <c r="M46" s="86"/>
    </row>
    <row r="47" spans="1:13" s="54" customFormat="1" x14ac:dyDescent="0.2">
      <c r="A47" s="86"/>
      <c r="B47" s="5"/>
      <c r="C47" s="48"/>
      <c r="D47" s="4"/>
      <c r="E47" s="4"/>
      <c r="F47" s="97"/>
      <c r="G47" s="49">
        <f>IF(ISBLANK(B47),0,IF(OR(IFERROR(VLOOKUP(B47,B48:$B$149,1,0)=B47,FALSE),SUMIF($B$10:$B$149,B47,$F$10:$F$149)=0),0,VLOOKUP(ROUNDDOWN(SUMIF($B$10:$B$149,B47,$F$10:$F$149)*24/3,0),$K$155:$L$159,2,1)))</f>
        <v>0</v>
      </c>
      <c r="H47" s="50"/>
      <c r="I47" s="49">
        <f>IF(ISBLANK(B47),0,IF(OR(IFERROR(VLOOKUP(B47,B48:$B$149,1,0)=B47,FALSE),SUMIF($B$10:$B$149,B47,$H$10:$H$149)=0),0,IF((SUMIF($B$10:$B$149,B47,$H$10:$H$149)*$L$163)&lt;$L$162,$L$162,SUMIF($B$10:$B$149,B47,$H$10:$H$149)*$L$163)))</f>
        <v>0</v>
      </c>
      <c r="J47" s="51"/>
      <c r="K47" s="52"/>
      <c r="L47" s="53">
        <f t="shared" si="1"/>
        <v>0</v>
      </c>
      <c r="M47" s="86"/>
    </row>
    <row r="48" spans="1:13" s="54" customFormat="1" ht="16" thickBot="1" x14ac:dyDescent="0.25">
      <c r="A48" s="86"/>
      <c r="B48" s="5"/>
      <c r="C48" s="48"/>
      <c r="D48" s="4"/>
      <c r="E48" s="4"/>
      <c r="F48" s="97"/>
      <c r="G48" s="49">
        <f>IF(ISBLANK(B48),0,IF(OR(IFERROR(VLOOKUP(B48,B49:$B$149,1,0)=B48,FALSE),SUMIF($B$10:$B$149,B48,$F$10:$F$149)=0),0,VLOOKUP(ROUNDDOWN(SUMIF($B$10:$B$149,B48,$F$10:$F$149)*24/3,0),$K$155:$L$159,2,1)))</f>
        <v>0</v>
      </c>
      <c r="H48" s="50"/>
      <c r="I48" s="49">
        <f>IF(ISBLANK(B48),0,IF(OR(IFERROR(VLOOKUP(B48,B49:$B$149,1,0)=B48,FALSE),SUMIF($B$10:$B$149,B48,$H$10:$H$149)=0),0,IF((SUMIF($B$10:$B$149,B48,$H$10:$H$149)*$L$163)&lt;$L$162,$L$162,SUMIF($B$10:$B$149,B48,$H$10:$H$149)*$L$163)))</f>
        <v>0</v>
      </c>
      <c r="J48" s="51"/>
      <c r="K48" s="52"/>
      <c r="L48" s="53">
        <f t="shared" si="1"/>
        <v>0</v>
      </c>
      <c r="M48" s="86"/>
    </row>
    <row r="49" spans="1:13" ht="16" thickBot="1" x14ac:dyDescent="0.25">
      <c r="A49" s="82"/>
      <c r="B49" s="69"/>
      <c r="C49" s="70" t="s">
        <v>10</v>
      </c>
      <c r="D49" s="71"/>
      <c r="E49" s="72"/>
      <c r="F49" s="73"/>
      <c r="G49" s="74">
        <f>SUM(G35:G48)</f>
        <v>0</v>
      </c>
      <c r="H49" s="75">
        <f>SUM(H35:H48)</f>
        <v>0</v>
      </c>
      <c r="I49" s="74">
        <f>SUM(I35:I48)</f>
        <v>0</v>
      </c>
      <c r="J49" s="76">
        <f>SUM(J35:J48)</f>
        <v>0</v>
      </c>
      <c r="K49" s="77"/>
      <c r="L49" s="78">
        <f>SUM(L35:L48)</f>
        <v>0</v>
      </c>
      <c r="M49" s="87"/>
    </row>
    <row r="50" spans="1:13" ht="16" thickBot="1" x14ac:dyDescent="0.25">
      <c r="A50" s="82"/>
      <c r="B50" s="9"/>
      <c r="C50" s="70" t="s">
        <v>10</v>
      </c>
      <c r="D50" s="71" t="s">
        <v>69</v>
      </c>
      <c r="E50" s="72"/>
      <c r="F50" s="73"/>
      <c r="G50" s="74">
        <f>G25+G49</f>
        <v>0</v>
      </c>
      <c r="H50" s="75">
        <f>H25+H49</f>
        <v>0</v>
      </c>
      <c r="I50" s="74">
        <f>I25+I49</f>
        <v>0</v>
      </c>
      <c r="J50" s="76">
        <f>J25+J49</f>
        <v>0</v>
      </c>
      <c r="K50" s="77"/>
      <c r="L50" s="78">
        <f>L25+L49</f>
        <v>0</v>
      </c>
      <c r="M50" s="87"/>
    </row>
    <row r="51" spans="1:13" x14ac:dyDescent="0.2">
      <c r="A51" s="82"/>
      <c r="B51" s="1" t="s">
        <v>42</v>
      </c>
      <c r="G51" s="1"/>
      <c r="L51" s="81" t="str">
        <f>L26</f>
        <v>Révisé le 2025-10-01</v>
      </c>
      <c r="M51" s="82"/>
    </row>
    <row r="52" spans="1:13" ht="9.75" customHeight="1" x14ac:dyDescent="0.2">
      <c r="A52" s="82"/>
      <c r="B52" s="83"/>
      <c r="C52" s="83"/>
      <c r="D52" s="82"/>
      <c r="E52" s="82"/>
      <c r="F52" s="84"/>
      <c r="G52" s="83"/>
      <c r="H52" s="84"/>
      <c r="I52" s="85"/>
      <c r="J52" s="85"/>
      <c r="K52" s="85"/>
      <c r="L52" s="88"/>
      <c r="M52" s="82"/>
    </row>
    <row r="53" spans="1:13" ht="95.25" customHeight="1" x14ac:dyDescent="0.2">
      <c r="A53" s="82"/>
      <c r="D53" s="79"/>
      <c r="M53" s="82"/>
    </row>
    <row r="54" spans="1:13" ht="13.5" customHeight="1" x14ac:dyDescent="0.2">
      <c r="A54" s="82"/>
      <c r="D54" s="79" t="s">
        <v>76</v>
      </c>
      <c r="M54" s="82"/>
    </row>
    <row r="55" spans="1:13" ht="29.25" customHeight="1" x14ac:dyDescent="0.2">
      <c r="A55" s="82"/>
      <c r="C55" s="80" t="s">
        <v>0</v>
      </c>
      <c r="D55" s="59">
        <f>D30</f>
        <v>0</v>
      </c>
      <c r="E55" s="6"/>
      <c r="F55" s="7"/>
      <c r="G55" s="80" t="s">
        <v>1</v>
      </c>
      <c r="H55" s="110">
        <f>H30</f>
        <v>0</v>
      </c>
      <c r="I55" s="110"/>
      <c r="J55" s="2"/>
      <c r="K55" s="80" t="s">
        <v>2</v>
      </c>
      <c r="L55" s="58">
        <f>L30</f>
        <v>0</v>
      </c>
      <c r="M55" s="82"/>
    </row>
    <row r="56" spans="1:13" ht="18" customHeight="1" x14ac:dyDescent="0.2">
      <c r="A56" s="82"/>
      <c r="C56" s="80" t="s">
        <v>3</v>
      </c>
      <c r="D56" s="60">
        <f>D31</f>
        <v>0</v>
      </c>
      <c r="E56" s="8"/>
      <c r="F56" s="8"/>
      <c r="M56" s="82"/>
    </row>
    <row r="57" spans="1:13" ht="16" thickBot="1" x14ac:dyDescent="0.25">
      <c r="A57" s="82"/>
      <c r="M57" s="82"/>
    </row>
    <row r="58" spans="1:13" ht="20" thickBot="1" x14ac:dyDescent="0.25">
      <c r="A58" s="82"/>
      <c r="B58" s="104" t="s">
        <v>43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6"/>
      <c r="M58" s="82"/>
    </row>
    <row r="59" spans="1:13" ht="48" x14ac:dyDescent="0.2">
      <c r="A59" s="82"/>
      <c r="B59" s="61" t="s">
        <v>4</v>
      </c>
      <c r="C59" s="62" t="s">
        <v>60</v>
      </c>
      <c r="D59" s="62" t="s">
        <v>61</v>
      </c>
      <c r="E59" s="62" t="s">
        <v>6</v>
      </c>
      <c r="F59" s="63" t="s">
        <v>59</v>
      </c>
      <c r="G59" s="64" t="s">
        <v>62</v>
      </c>
      <c r="H59" s="65" t="s">
        <v>63</v>
      </c>
      <c r="I59" s="64" t="s">
        <v>64</v>
      </c>
      <c r="J59" s="66" t="s">
        <v>26</v>
      </c>
      <c r="K59" s="67" t="s">
        <v>66</v>
      </c>
      <c r="L59" s="68" t="s">
        <v>65</v>
      </c>
      <c r="M59" s="82"/>
    </row>
    <row r="60" spans="1:13" s="54" customFormat="1" x14ac:dyDescent="0.2">
      <c r="A60" s="86"/>
      <c r="B60" s="5"/>
      <c r="C60" s="48"/>
      <c r="D60" s="4"/>
      <c r="E60" s="4"/>
      <c r="F60" s="97"/>
      <c r="G60" s="49">
        <f>IF(ISBLANK(B60),0,IF(OR(IFERROR(VLOOKUP(B60,B61:$B$149,1,0)=B60,FALSE),SUMIF($B$10:$B$149,B60,$F$10:$F$149)=0),0,VLOOKUP(ROUNDDOWN(SUMIF($B$10:$B$149,B60,$F$10:$F$149)*24/3,0),$K$155:$L$159,2,1)))</f>
        <v>0</v>
      </c>
      <c r="H60" s="50"/>
      <c r="I60" s="49">
        <f>IF(ISBLANK(B60),0,IF(OR(IFERROR(VLOOKUP(B60,B61:$B$149,1,0)=B60,FALSE),SUMIF($B$10:$B$149,B60,$H$10:$H$149)=0),0,IF((SUMIF($B$10:$B$149,B60,$H$10:$H$149)*$L$163)&lt;$L$162,$L$162,SUMIF($B$10:$B$149,B60,$H$10:$H$149)*$L$163)))</f>
        <v>0</v>
      </c>
      <c r="J60" s="51"/>
      <c r="K60" s="52"/>
      <c r="L60" s="53">
        <f t="shared" ref="L60:L73" si="2">IF(ISBLANK(B60),0,G60+I60+J60)</f>
        <v>0</v>
      </c>
      <c r="M60" s="86"/>
    </row>
    <row r="61" spans="1:13" s="54" customFormat="1" x14ac:dyDescent="0.2">
      <c r="A61" s="86"/>
      <c r="B61" s="5"/>
      <c r="C61" s="48"/>
      <c r="D61" s="4"/>
      <c r="E61" s="4"/>
      <c r="F61" s="97"/>
      <c r="G61" s="49">
        <f>IF(ISBLANK(B61),0,IF(OR(IFERROR(VLOOKUP(B61,B62:$B$149,1,0)=B61,FALSE),SUMIF($B$10:$B$149,B61,$F$10:$F$149)=0),0,VLOOKUP(ROUNDDOWN(SUMIF($B$10:$B$149,B61,$F$10:$F$149)*24/3,0),$K$155:$L$159,2,1)))</f>
        <v>0</v>
      </c>
      <c r="H61" s="50"/>
      <c r="I61" s="49">
        <f>IF(ISBLANK(B61),0,IF(OR(IFERROR(VLOOKUP(B61,B62:$B$149,1,0)=B61,FALSE),SUMIF($B$10:$B$149,B61,$H$10:$H$149)=0),0,IF((SUMIF($B$10:$B$149,B61,$H$10:$H$149)*$L$163)&lt;$L$162,$L$162,SUMIF($B$10:$B$149,B61,$H$10:$H$149)*$L$163)))</f>
        <v>0</v>
      </c>
      <c r="J61" s="51"/>
      <c r="K61" s="52"/>
      <c r="L61" s="53">
        <f t="shared" si="2"/>
        <v>0</v>
      </c>
      <c r="M61" s="86"/>
    </row>
    <row r="62" spans="1:13" s="54" customFormat="1" x14ac:dyDescent="0.2">
      <c r="A62" s="86"/>
      <c r="B62" s="5"/>
      <c r="C62" s="48"/>
      <c r="D62" s="4"/>
      <c r="E62" s="4"/>
      <c r="F62" s="97"/>
      <c r="G62" s="49">
        <f>IF(ISBLANK(B62),0,IF(OR(IFERROR(VLOOKUP(B62,B63:$B$149,1,0)=B62,FALSE),SUMIF($B$10:$B$149,B62,$F$10:$F$149)=0),0,VLOOKUP(ROUNDDOWN(SUMIF($B$10:$B$149,B62,$F$10:$F$149)*24/3,0),$K$155:$L$159,2,1)))</f>
        <v>0</v>
      </c>
      <c r="H62" s="50"/>
      <c r="I62" s="49">
        <f>IF(ISBLANK(B62),0,IF(OR(IFERROR(VLOOKUP(B62,B63:$B$149,1,0)=B62,FALSE),SUMIF($B$10:$B$149,B62,$H$10:$H$149)=0),0,IF((SUMIF($B$10:$B$149,B62,$H$10:$H$149)*$L$163)&lt;$L$162,$L$162,SUMIF($B$10:$B$149,B62,$H$10:$H$149)*$L$163)))</f>
        <v>0</v>
      </c>
      <c r="J62" s="51"/>
      <c r="K62" s="52"/>
      <c r="L62" s="53">
        <f t="shared" si="2"/>
        <v>0</v>
      </c>
      <c r="M62" s="86"/>
    </row>
    <row r="63" spans="1:13" s="54" customFormat="1" x14ac:dyDescent="0.2">
      <c r="A63" s="86"/>
      <c r="B63" s="5"/>
      <c r="C63" s="48"/>
      <c r="D63" s="4"/>
      <c r="E63" s="4"/>
      <c r="F63" s="97"/>
      <c r="G63" s="49">
        <f>IF(ISBLANK(B63),0,IF(OR(IFERROR(VLOOKUP(B63,B64:$B$149,1,0)=B63,FALSE),SUMIF($B$10:$B$149,B63,$F$10:$F$149)=0),0,VLOOKUP(ROUNDDOWN(SUMIF($B$10:$B$149,B63,$F$10:$F$149)*24/3,0),$K$155:$L$159,2,1)))</f>
        <v>0</v>
      </c>
      <c r="H63" s="50"/>
      <c r="I63" s="49">
        <f>IF(ISBLANK(B63),0,IF(OR(IFERROR(VLOOKUP(B63,B64:$B$149,1,0)=B63,FALSE),SUMIF($B$10:$B$149,B63,$H$10:$H$149)=0),0,IF((SUMIF($B$10:$B$149,B63,$H$10:$H$149)*$L$163)&lt;$L$162,$L$162,SUMIF($B$10:$B$149,B63,$H$10:$H$149)*$L$163)))</f>
        <v>0</v>
      </c>
      <c r="J63" s="51"/>
      <c r="K63" s="52"/>
      <c r="L63" s="53">
        <f t="shared" si="2"/>
        <v>0</v>
      </c>
      <c r="M63" s="86"/>
    </row>
    <row r="64" spans="1:13" s="54" customFormat="1" x14ac:dyDescent="0.2">
      <c r="A64" s="86"/>
      <c r="B64" s="5"/>
      <c r="C64" s="48"/>
      <c r="D64" s="4"/>
      <c r="E64" s="4"/>
      <c r="F64" s="97"/>
      <c r="G64" s="49">
        <f>IF(ISBLANK(B64),0,IF(OR(IFERROR(VLOOKUP(B64,B65:$B$149,1,0)=B64,FALSE),SUMIF($B$10:$B$149,B64,$F$10:$F$149)=0),0,VLOOKUP(ROUNDDOWN(SUMIF($B$10:$B$149,B64,$F$10:$F$149)*24/3,0),$K$155:$L$159,2,1)))</f>
        <v>0</v>
      </c>
      <c r="H64" s="50"/>
      <c r="I64" s="49">
        <f>IF(ISBLANK(B64),0,IF(OR(IFERROR(VLOOKUP(B64,B65:$B$149,1,0)=B64,FALSE),SUMIF($B$10:$B$149,B64,$H$10:$H$149)=0),0,IF((SUMIF($B$10:$B$149,B64,$H$10:$H$149)*$L$163)&lt;$L$162,$L$162,SUMIF($B$10:$B$149,B64,$H$10:$H$149)*$L$163)))</f>
        <v>0</v>
      </c>
      <c r="J64" s="51"/>
      <c r="K64" s="52"/>
      <c r="L64" s="53">
        <f t="shared" si="2"/>
        <v>0</v>
      </c>
      <c r="M64" s="86"/>
    </row>
    <row r="65" spans="1:13" s="54" customFormat="1" x14ac:dyDescent="0.2">
      <c r="A65" s="86"/>
      <c r="B65" s="5"/>
      <c r="C65" s="48"/>
      <c r="D65" s="4"/>
      <c r="E65" s="4"/>
      <c r="F65" s="97"/>
      <c r="G65" s="49">
        <f>IF(ISBLANK(B65),0,IF(OR(IFERROR(VLOOKUP(B65,B66:$B$149,1,0)=B65,FALSE),SUMIF($B$10:$B$149,B65,$F$10:$F$149)=0),0,VLOOKUP(ROUNDDOWN(SUMIF($B$10:$B$149,B65,$F$10:$F$149)*24/3,0),$K$155:$L$159,2,1)))</f>
        <v>0</v>
      </c>
      <c r="H65" s="50"/>
      <c r="I65" s="49">
        <f>IF(ISBLANK(B65),0,IF(OR(IFERROR(VLOOKUP(B65,B66:$B$149,1,0)=B65,FALSE),SUMIF($B$10:$B$149,B65,$H$10:$H$149)=0),0,IF((SUMIF($B$10:$B$149,B65,$H$10:$H$149)*$L$163)&lt;$L$162,$L$162,SUMIF($B$10:$B$149,B65,$H$10:$H$149)*$L$163)))</f>
        <v>0</v>
      </c>
      <c r="J65" s="51"/>
      <c r="K65" s="52"/>
      <c r="L65" s="53">
        <f t="shared" si="2"/>
        <v>0</v>
      </c>
      <c r="M65" s="86"/>
    </row>
    <row r="66" spans="1:13" s="54" customFormat="1" x14ac:dyDescent="0.2">
      <c r="A66" s="86"/>
      <c r="B66" s="5"/>
      <c r="C66" s="48"/>
      <c r="D66" s="4"/>
      <c r="E66" s="4"/>
      <c r="F66" s="97"/>
      <c r="G66" s="49">
        <f>IF(ISBLANK(B66),0,IF(OR(IFERROR(VLOOKUP(B66,B67:$B$149,1,0)=B66,FALSE),SUMIF($B$10:$B$149,B66,$F$10:$F$149)=0),0,VLOOKUP(ROUNDDOWN(SUMIF($B$10:$B$149,B66,$F$10:$F$149)*24/3,0),$K$155:$L$159,2,1)))</f>
        <v>0</v>
      </c>
      <c r="H66" s="50"/>
      <c r="I66" s="49">
        <f>IF(ISBLANK(B66),0,IF(OR(IFERROR(VLOOKUP(B66,B67:$B$149,1,0)=B66,FALSE),SUMIF($B$10:$B$149,B66,$H$10:$H$149)=0),0,IF((SUMIF($B$10:$B$149,B66,$H$10:$H$149)*$L$163)&lt;$L$162,$L$162,SUMIF($B$10:$B$149,B66,$H$10:$H$149)*$L$163)))</f>
        <v>0</v>
      </c>
      <c r="J66" s="51"/>
      <c r="K66" s="52"/>
      <c r="L66" s="53">
        <f t="shared" si="2"/>
        <v>0</v>
      </c>
      <c r="M66" s="86"/>
    </row>
    <row r="67" spans="1:13" s="54" customFormat="1" x14ac:dyDescent="0.2">
      <c r="A67" s="86"/>
      <c r="B67" s="5"/>
      <c r="C67" s="48"/>
      <c r="D67" s="4"/>
      <c r="E67" s="4"/>
      <c r="F67" s="97"/>
      <c r="G67" s="49">
        <f>IF(ISBLANK(B67),0,IF(OR(IFERROR(VLOOKUP(B67,B68:$B$149,1,0)=B67,FALSE),SUMIF($B$10:$B$149,B67,$F$10:$F$149)=0),0,VLOOKUP(ROUNDDOWN(SUMIF($B$10:$B$149,B67,$F$10:$F$149)*24/3,0),$K$155:$L$159,2,1)))</f>
        <v>0</v>
      </c>
      <c r="H67" s="50"/>
      <c r="I67" s="49">
        <f>IF(ISBLANK(B67),0,IF(OR(IFERROR(VLOOKUP(B67,B68:$B$149,1,0)=B67,FALSE),SUMIF($B$10:$B$149,B67,$H$10:$H$149)=0),0,IF((SUMIF($B$10:$B$149,B67,$H$10:$H$149)*$L$163)&lt;$L$162,$L$162,SUMIF($B$10:$B$149,B67,$H$10:$H$149)*$L$163)))</f>
        <v>0</v>
      </c>
      <c r="J67" s="51"/>
      <c r="K67" s="52"/>
      <c r="L67" s="53">
        <f t="shared" si="2"/>
        <v>0</v>
      </c>
      <c r="M67" s="86"/>
    </row>
    <row r="68" spans="1:13" s="54" customFormat="1" x14ac:dyDescent="0.2">
      <c r="A68" s="86"/>
      <c r="B68" s="5"/>
      <c r="C68" s="48"/>
      <c r="D68" s="4"/>
      <c r="E68" s="4"/>
      <c r="F68" s="97"/>
      <c r="G68" s="49">
        <f>IF(ISBLANK(B68),0,IF(OR(IFERROR(VLOOKUP(B68,B69:$B$149,1,0)=B68,FALSE),SUMIF($B$10:$B$149,B68,$F$10:$F$149)=0),0,VLOOKUP(ROUNDDOWN(SUMIF($B$10:$B$149,B68,$F$10:$F$149)*24/3,0),$K$155:$L$159,2,1)))</f>
        <v>0</v>
      </c>
      <c r="H68" s="50"/>
      <c r="I68" s="49">
        <f>IF(ISBLANK(B68),0,IF(OR(IFERROR(VLOOKUP(B68,B69:$B$149,1,0)=B68,FALSE),SUMIF($B$10:$B$149,B68,$H$10:$H$149)=0),0,IF((SUMIF($B$10:$B$149,B68,$H$10:$H$149)*$L$163)&lt;$L$162,$L$162,SUMIF($B$10:$B$149,B68,$H$10:$H$149)*$L$163)))</f>
        <v>0</v>
      </c>
      <c r="J68" s="51"/>
      <c r="K68" s="52"/>
      <c r="L68" s="53">
        <f t="shared" si="2"/>
        <v>0</v>
      </c>
      <c r="M68" s="86"/>
    </row>
    <row r="69" spans="1:13" s="54" customFormat="1" x14ac:dyDescent="0.2">
      <c r="A69" s="86"/>
      <c r="B69" s="5"/>
      <c r="C69" s="48"/>
      <c r="D69" s="4"/>
      <c r="E69" s="4"/>
      <c r="F69" s="97"/>
      <c r="G69" s="49">
        <f>IF(ISBLANK(B69),0,IF(OR(IFERROR(VLOOKUP(B69,B70:$B$149,1,0)=B69,FALSE),SUMIF($B$10:$B$149,B69,$F$10:$F$149)=0),0,VLOOKUP(ROUNDDOWN(SUMIF($B$10:$B$149,B69,$F$10:$F$149)*24/3,0),$K$155:$L$159,2,1)))</f>
        <v>0</v>
      </c>
      <c r="H69" s="50"/>
      <c r="I69" s="49">
        <f>IF(ISBLANK(B69),0,IF(OR(IFERROR(VLOOKUP(B69,B70:$B$149,1,0)=B69,FALSE),SUMIF($B$10:$B$149,B69,$H$10:$H$149)=0),0,IF((SUMIF($B$10:$B$149,B69,$H$10:$H$149)*$L$163)&lt;$L$162,$L$162,SUMIF($B$10:$B$149,B69,$H$10:$H$149)*$L$163)))</f>
        <v>0</v>
      </c>
      <c r="J69" s="51"/>
      <c r="K69" s="52"/>
      <c r="L69" s="53">
        <f t="shared" si="2"/>
        <v>0</v>
      </c>
      <c r="M69" s="86"/>
    </row>
    <row r="70" spans="1:13" s="54" customFormat="1" x14ac:dyDescent="0.2">
      <c r="A70" s="86"/>
      <c r="B70" s="5"/>
      <c r="C70" s="48"/>
      <c r="D70" s="4"/>
      <c r="E70" s="4"/>
      <c r="F70" s="97"/>
      <c r="G70" s="49">
        <f>IF(ISBLANK(B70),0,IF(OR(IFERROR(VLOOKUP(B70,B71:$B$149,1,0)=B70,FALSE),SUMIF($B$10:$B$149,B70,$F$10:$F$149)=0),0,VLOOKUP(ROUNDDOWN(SUMIF($B$10:$B$149,B70,$F$10:$F$149)*24/3,0),$K$155:$L$159,2,1)))</f>
        <v>0</v>
      </c>
      <c r="H70" s="50"/>
      <c r="I70" s="49">
        <f>IF(ISBLANK(B70),0,IF(OR(IFERROR(VLOOKUP(B70,B71:$B$149,1,0)=B70,FALSE),SUMIF($B$10:$B$149,B70,$H$10:$H$149)=0),0,IF((SUMIF($B$10:$B$149,B70,$H$10:$H$149)*$L$163)&lt;$L$162,$L$162,SUMIF($B$10:$B$149,B70,$H$10:$H$149)*$L$163)))</f>
        <v>0</v>
      </c>
      <c r="J70" s="51"/>
      <c r="K70" s="52"/>
      <c r="L70" s="53">
        <f t="shared" si="2"/>
        <v>0</v>
      </c>
      <c r="M70" s="86"/>
    </row>
    <row r="71" spans="1:13" s="54" customFormat="1" x14ac:dyDescent="0.2">
      <c r="A71" s="86"/>
      <c r="B71" s="5"/>
      <c r="C71" s="48"/>
      <c r="D71" s="4"/>
      <c r="E71" s="4"/>
      <c r="F71" s="97"/>
      <c r="G71" s="49">
        <f>IF(ISBLANK(B71),0,IF(OR(IFERROR(VLOOKUP(B71,B72:$B$149,1,0)=B71,FALSE),SUMIF($B$10:$B$149,B71,$F$10:$F$149)=0),0,VLOOKUP(ROUNDDOWN(SUMIF($B$10:$B$149,B71,$F$10:$F$149)*24/3,0),$K$155:$L$159,2,1)))</f>
        <v>0</v>
      </c>
      <c r="H71" s="50"/>
      <c r="I71" s="49">
        <f>IF(ISBLANK(B71),0,IF(OR(IFERROR(VLOOKUP(B71,B72:$B$149,1,0)=B71,FALSE),SUMIF($B$10:$B$149,B71,$H$10:$H$149)=0),0,IF((SUMIF($B$10:$B$149,B71,$H$10:$H$149)*$L$163)&lt;$L$162,$L$162,SUMIF($B$10:$B$149,B71,$H$10:$H$149)*$L$163)))</f>
        <v>0</v>
      </c>
      <c r="J71" s="51"/>
      <c r="K71" s="52"/>
      <c r="L71" s="53">
        <f t="shared" si="2"/>
        <v>0</v>
      </c>
      <c r="M71" s="86"/>
    </row>
    <row r="72" spans="1:13" s="54" customFormat="1" x14ac:dyDescent="0.2">
      <c r="A72" s="86"/>
      <c r="B72" s="5"/>
      <c r="C72" s="48"/>
      <c r="D72" s="4"/>
      <c r="E72" s="4"/>
      <c r="F72" s="97"/>
      <c r="G72" s="49">
        <f>IF(ISBLANK(B72),0,IF(OR(IFERROR(VLOOKUP(B72,B73:$B$149,1,0)=B72,FALSE),SUMIF($B$10:$B$149,B72,$F$10:$F$149)=0),0,VLOOKUP(ROUNDDOWN(SUMIF($B$10:$B$149,B72,$F$10:$F$149)*24/3,0),$K$155:$L$159,2,1)))</f>
        <v>0</v>
      </c>
      <c r="H72" s="50"/>
      <c r="I72" s="49">
        <f>IF(ISBLANK(B72),0,IF(OR(IFERROR(VLOOKUP(B72,B73:$B$149,1,0)=B72,FALSE),SUMIF($B$10:$B$149,B72,$H$10:$H$149)=0),0,IF((SUMIF($B$10:$B$149,B72,$H$10:$H$149)*$L$163)&lt;$L$162,$L$162,SUMIF($B$10:$B$149,B72,$H$10:$H$149)*$L$163)))</f>
        <v>0</v>
      </c>
      <c r="J72" s="51"/>
      <c r="K72" s="52"/>
      <c r="L72" s="53">
        <f t="shared" si="2"/>
        <v>0</v>
      </c>
      <c r="M72" s="86"/>
    </row>
    <row r="73" spans="1:13" s="54" customFormat="1" ht="16" thickBot="1" x14ac:dyDescent="0.25">
      <c r="A73" s="86"/>
      <c r="B73" s="5"/>
      <c r="C73" s="48"/>
      <c r="D73" s="4"/>
      <c r="E73" s="4"/>
      <c r="F73" s="97"/>
      <c r="G73" s="49">
        <f>IF(ISBLANK(B73),0,IF(OR(IFERROR(VLOOKUP(B73,B74:$B$149,1,0)=B73,FALSE),SUMIF($B$10:$B$149,B73,$F$10:$F$149)=0),0,VLOOKUP(ROUNDDOWN(SUMIF($B$10:$B$149,B73,$F$10:$F$149)*24/3,0),$K$155:$L$159,2,1)))</f>
        <v>0</v>
      </c>
      <c r="H73" s="50"/>
      <c r="I73" s="49">
        <f>IF(ISBLANK(B73),0,IF(OR(IFERROR(VLOOKUP(B73,B74:$B$149,1,0)=B73,FALSE),SUMIF($B$10:$B$149,B73,$H$10:$H$149)=0),0,IF((SUMIF($B$10:$B$149,B73,$H$10:$H$149)*$L$163)&lt;$L$162,$L$162,SUMIF($B$10:$B$149,B73,$H$10:$H$149)*$L$163)))</f>
        <v>0</v>
      </c>
      <c r="J73" s="51"/>
      <c r="K73" s="52"/>
      <c r="L73" s="53">
        <f t="shared" si="2"/>
        <v>0</v>
      </c>
      <c r="M73" s="86"/>
    </row>
    <row r="74" spans="1:13" ht="16" thickBot="1" x14ac:dyDescent="0.25">
      <c r="A74" s="82"/>
      <c r="B74" s="69"/>
      <c r="C74" s="70" t="s">
        <v>10</v>
      </c>
      <c r="D74" s="71"/>
      <c r="E74" s="72"/>
      <c r="F74" s="73"/>
      <c r="G74" s="74">
        <f>SUM(G60:G73)</f>
        <v>0</v>
      </c>
      <c r="H74" s="75">
        <f>SUM(H60:H73)</f>
        <v>0</v>
      </c>
      <c r="I74" s="74">
        <f>SUM(I60:I73)</f>
        <v>0</v>
      </c>
      <c r="J74" s="76">
        <f>SUM(J60:J73)</f>
        <v>0</v>
      </c>
      <c r="K74" s="77"/>
      <c r="L74" s="78">
        <f>SUM(L60:L73)</f>
        <v>0</v>
      </c>
      <c r="M74" s="87"/>
    </row>
    <row r="75" spans="1:13" ht="16" thickBot="1" x14ac:dyDescent="0.25">
      <c r="A75" s="82"/>
      <c r="B75" s="9"/>
      <c r="C75" s="70" t="s">
        <v>10</v>
      </c>
      <c r="D75" s="71" t="s">
        <v>70</v>
      </c>
      <c r="E75" s="72"/>
      <c r="F75" s="73"/>
      <c r="G75" s="74">
        <f>G50+G74</f>
        <v>0</v>
      </c>
      <c r="H75" s="75">
        <f>H50+H74</f>
        <v>0</v>
      </c>
      <c r="I75" s="74">
        <f>I50+I74</f>
        <v>0</v>
      </c>
      <c r="J75" s="76">
        <f>J50+J74</f>
        <v>0</v>
      </c>
      <c r="K75" s="77"/>
      <c r="L75" s="78">
        <f>L50+L74</f>
        <v>0</v>
      </c>
      <c r="M75" s="87"/>
    </row>
    <row r="76" spans="1:13" x14ac:dyDescent="0.2">
      <c r="A76" s="82"/>
      <c r="B76" s="1" t="s">
        <v>44</v>
      </c>
      <c r="G76" s="1"/>
      <c r="L76" s="81" t="str">
        <f>L51</f>
        <v>Révisé le 2025-10-01</v>
      </c>
      <c r="M76" s="87"/>
    </row>
    <row r="77" spans="1:13" ht="9.75" customHeight="1" x14ac:dyDescent="0.2">
      <c r="A77" s="82"/>
      <c r="B77" s="83"/>
      <c r="C77" s="83"/>
      <c r="D77" s="82"/>
      <c r="E77" s="82"/>
      <c r="F77" s="84"/>
      <c r="G77" s="83"/>
      <c r="H77" s="84"/>
      <c r="I77" s="85"/>
      <c r="J77" s="85"/>
      <c r="K77" s="85"/>
      <c r="L77" s="88"/>
      <c r="M77" s="87"/>
    </row>
    <row r="78" spans="1:13" ht="95.25" customHeight="1" x14ac:dyDescent="0.2">
      <c r="A78" s="82"/>
      <c r="D78" s="79"/>
      <c r="M78" s="82"/>
    </row>
    <row r="79" spans="1:13" ht="13.5" customHeight="1" x14ac:dyDescent="0.2">
      <c r="A79" s="82"/>
      <c r="D79" s="79" t="s">
        <v>76</v>
      </c>
      <c r="M79" s="82"/>
    </row>
    <row r="80" spans="1:13" ht="29.25" customHeight="1" x14ac:dyDescent="0.2">
      <c r="A80" s="82"/>
      <c r="C80" s="80" t="s">
        <v>0</v>
      </c>
      <c r="D80" s="59">
        <f>D55</f>
        <v>0</v>
      </c>
      <c r="E80" s="6"/>
      <c r="F80" s="7"/>
      <c r="G80" s="80" t="s">
        <v>1</v>
      </c>
      <c r="H80" s="110">
        <f>H55</f>
        <v>0</v>
      </c>
      <c r="I80" s="110"/>
      <c r="J80" s="2"/>
      <c r="K80" s="80" t="s">
        <v>2</v>
      </c>
      <c r="L80" s="58">
        <f>L55</f>
        <v>0</v>
      </c>
      <c r="M80" s="82"/>
    </row>
    <row r="81" spans="1:13" ht="18" customHeight="1" x14ac:dyDescent="0.2">
      <c r="A81" s="82"/>
      <c r="C81" s="80" t="s">
        <v>3</v>
      </c>
      <c r="D81" s="60">
        <f>D56</f>
        <v>0</v>
      </c>
      <c r="E81" s="8"/>
      <c r="F81" s="8"/>
      <c r="M81" s="82"/>
    </row>
    <row r="82" spans="1:13" ht="16" thickBot="1" x14ac:dyDescent="0.25">
      <c r="A82" s="82"/>
      <c r="M82" s="82"/>
    </row>
    <row r="83" spans="1:13" ht="20" thickBot="1" x14ac:dyDescent="0.25">
      <c r="A83" s="82"/>
      <c r="B83" s="104" t="s">
        <v>43</v>
      </c>
      <c r="C83" s="105"/>
      <c r="D83" s="105"/>
      <c r="E83" s="105"/>
      <c r="F83" s="105"/>
      <c r="G83" s="105"/>
      <c r="H83" s="105"/>
      <c r="I83" s="105"/>
      <c r="J83" s="105"/>
      <c r="K83" s="105"/>
      <c r="L83" s="106"/>
      <c r="M83" s="82"/>
    </row>
    <row r="84" spans="1:13" ht="48" x14ac:dyDescent="0.2">
      <c r="A84" s="82"/>
      <c r="B84" s="61" t="s">
        <v>4</v>
      </c>
      <c r="C84" s="62" t="s">
        <v>60</v>
      </c>
      <c r="D84" s="62" t="s">
        <v>61</v>
      </c>
      <c r="E84" s="62" t="s">
        <v>6</v>
      </c>
      <c r="F84" s="63" t="s">
        <v>59</v>
      </c>
      <c r="G84" s="64" t="s">
        <v>62</v>
      </c>
      <c r="H84" s="65" t="s">
        <v>63</v>
      </c>
      <c r="I84" s="64" t="s">
        <v>64</v>
      </c>
      <c r="J84" s="66" t="s">
        <v>26</v>
      </c>
      <c r="K84" s="67" t="s">
        <v>66</v>
      </c>
      <c r="L84" s="68" t="s">
        <v>65</v>
      </c>
      <c r="M84" s="82"/>
    </row>
    <row r="85" spans="1:13" s="54" customFormat="1" x14ac:dyDescent="0.2">
      <c r="A85" s="86"/>
      <c r="B85" s="5"/>
      <c r="C85" s="48"/>
      <c r="D85" s="4"/>
      <c r="E85" s="4"/>
      <c r="F85" s="97"/>
      <c r="G85" s="49">
        <f>IF(ISBLANK(B85),0,IF(OR(IFERROR(VLOOKUP(B85,B86:$B$149,1,0)=B85,FALSE),SUMIF($B$10:$B$149,B85,$F$10:$F$149)=0),0,VLOOKUP(ROUNDDOWN(SUMIF($B$10:$B$149,B85,$F$10:$F$149)*24/3,0),$K$155:$L$159,2,1)))</f>
        <v>0</v>
      </c>
      <c r="H85" s="50"/>
      <c r="I85" s="49">
        <f>IF(ISBLANK(B85),0,IF(OR(IFERROR(VLOOKUP(B85,B86:$B$149,1,0)=B85,FALSE),SUMIF($B$10:$B$149,B85,$H$10:$H$149)=0),0,IF((SUMIF($B$10:$B$149,B85,$H$10:$H$149)*$L$163)&lt;$L$162,$L$162,SUMIF($B$10:$B$149,B85,$H$10:$H$149)*$L$163)))</f>
        <v>0</v>
      </c>
      <c r="J85" s="51"/>
      <c r="K85" s="52"/>
      <c r="L85" s="53">
        <f t="shared" ref="L85:L98" si="3">IF(ISBLANK(B85),0,G85+I85+J85)</f>
        <v>0</v>
      </c>
      <c r="M85" s="86"/>
    </row>
    <row r="86" spans="1:13" s="54" customFormat="1" x14ac:dyDescent="0.2">
      <c r="A86" s="86"/>
      <c r="B86" s="5"/>
      <c r="C86" s="48"/>
      <c r="D86" s="4"/>
      <c r="E86" s="4"/>
      <c r="F86" s="97"/>
      <c r="G86" s="49">
        <f>IF(ISBLANK(B86),0,IF(OR(IFERROR(VLOOKUP(B86,B87:$B$149,1,0)=B86,FALSE),SUMIF($B$10:$B$149,B86,$F$10:$F$149)=0),0,VLOOKUP(ROUNDDOWN(SUMIF($B$10:$B$149,B86,$F$10:$F$149)*24/3,0),$K$155:$L$159,2,1)))</f>
        <v>0</v>
      </c>
      <c r="H86" s="50"/>
      <c r="I86" s="49">
        <f>IF(ISBLANK(B86),0,IF(OR(IFERROR(VLOOKUP(B86,B87:$B$149,1,0)=B86,FALSE),SUMIF($B$10:$B$149,B86,$H$10:$H$149)=0),0,IF((SUMIF($B$10:$B$149,B86,$H$10:$H$149)*$L$163)&lt;$L$162,$L$162,SUMIF($B$10:$B$149,B86,$H$10:$H$149)*$L$163)))</f>
        <v>0</v>
      </c>
      <c r="J86" s="51"/>
      <c r="K86" s="52"/>
      <c r="L86" s="53">
        <f t="shared" si="3"/>
        <v>0</v>
      </c>
      <c r="M86" s="86"/>
    </row>
    <row r="87" spans="1:13" s="54" customFormat="1" x14ac:dyDescent="0.2">
      <c r="A87" s="86"/>
      <c r="B87" s="5"/>
      <c r="C87" s="48"/>
      <c r="D87" s="4"/>
      <c r="E87" s="4"/>
      <c r="F87" s="97"/>
      <c r="G87" s="49">
        <f>IF(ISBLANK(B87),0,IF(OR(IFERROR(VLOOKUP(B87,B88:$B$149,1,0)=B87,FALSE),SUMIF($B$10:$B$149,B87,$F$10:$F$149)=0),0,VLOOKUP(ROUNDDOWN(SUMIF($B$10:$B$149,B87,$F$10:$F$149)*24/3,0),$K$155:$L$159,2,1)))</f>
        <v>0</v>
      </c>
      <c r="H87" s="50"/>
      <c r="I87" s="49">
        <f>IF(ISBLANK(B87),0,IF(OR(IFERROR(VLOOKUP(B87,B88:$B$149,1,0)=B87,FALSE),SUMIF($B$10:$B$149,B87,$H$10:$H$149)=0),0,IF((SUMIF($B$10:$B$149,B87,$H$10:$H$149)*$L$163)&lt;$L$162,$L$162,SUMIF($B$10:$B$149,B87,$H$10:$H$149)*$L$163)))</f>
        <v>0</v>
      </c>
      <c r="J87" s="51"/>
      <c r="K87" s="52"/>
      <c r="L87" s="53">
        <f t="shared" si="3"/>
        <v>0</v>
      </c>
      <c r="M87" s="86"/>
    </row>
    <row r="88" spans="1:13" s="54" customFormat="1" x14ac:dyDescent="0.2">
      <c r="A88" s="86"/>
      <c r="B88" s="5"/>
      <c r="C88" s="48"/>
      <c r="D88" s="4"/>
      <c r="E88" s="4"/>
      <c r="F88" s="97"/>
      <c r="G88" s="49">
        <f>IF(ISBLANK(B88),0,IF(OR(IFERROR(VLOOKUP(B88,B89:$B$149,1,0)=B88,FALSE),SUMIF($B$10:$B$149,B88,$F$10:$F$149)=0),0,VLOOKUP(ROUNDDOWN(SUMIF($B$10:$B$149,B88,$F$10:$F$149)*24/3,0),$K$155:$L$159,2,1)))</f>
        <v>0</v>
      </c>
      <c r="H88" s="50"/>
      <c r="I88" s="49">
        <f>IF(ISBLANK(B88),0,IF(OR(IFERROR(VLOOKUP(B88,B89:$B$149,1,0)=B88,FALSE),SUMIF($B$10:$B$149,B88,$H$10:$H$149)=0),0,IF((SUMIF($B$10:$B$149,B88,$H$10:$H$149)*$L$163)&lt;$L$162,$L$162,SUMIF($B$10:$B$149,B88,$H$10:$H$149)*$L$163)))</f>
        <v>0</v>
      </c>
      <c r="J88" s="51"/>
      <c r="K88" s="52"/>
      <c r="L88" s="53">
        <f t="shared" si="3"/>
        <v>0</v>
      </c>
      <c r="M88" s="86"/>
    </row>
    <row r="89" spans="1:13" s="54" customFormat="1" x14ac:dyDescent="0.2">
      <c r="A89" s="86"/>
      <c r="B89" s="5"/>
      <c r="C89" s="48"/>
      <c r="D89" s="4"/>
      <c r="E89" s="4"/>
      <c r="F89" s="97"/>
      <c r="G89" s="49">
        <f>IF(ISBLANK(B89),0,IF(OR(IFERROR(VLOOKUP(B89,B90:$B$149,1,0)=B89,FALSE),SUMIF($B$10:$B$149,B89,$F$10:$F$149)=0),0,VLOOKUP(ROUNDDOWN(SUMIF($B$10:$B$149,B89,$F$10:$F$149)*24/3,0),$K$155:$L$159,2,1)))</f>
        <v>0</v>
      </c>
      <c r="H89" s="50"/>
      <c r="I89" s="49">
        <f>IF(ISBLANK(B89),0,IF(OR(IFERROR(VLOOKUP(B89,B90:$B$149,1,0)=B89,FALSE),SUMIF($B$10:$B$149,B89,$H$10:$H$149)=0),0,IF((SUMIF($B$10:$B$149,B89,$H$10:$H$149)*$L$163)&lt;$L$162,$L$162,SUMIF($B$10:$B$149,B89,$H$10:$H$149)*$L$163)))</f>
        <v>0</v>
      </c>
      <c r="J89" s="51"/>
      <c r="K89" s="52"/>
      <c r="L89" s="53">
        <f t="shared" si="3"/>
        <v>0</v>
      </c>
      <c r="M89" s="86"/>
    </row>
    <row r="90" spans="1:13" s="54" customFormat="1" x14ac:dyDescent="0.2">
      <c r="A90" s="86"/>
      <c r="B90" s="5"/>
      <c r="C90" s="48"/>
      <c r="D90" s="4"/>
      <c r="E90" s="4"/>
      <c r="F90" s="97"/>
      <c r="G90" s="49">
        <f>IF(ISBLANK(B90),0,IF(OR(IFERROR(VLOOKUP(B90,B91:$B$149,1,0)=B90,FALSE),SUMIF($B$10:$B$149,B90,$F$10:$F$149)=0),0,VLOOKUP(ROUNDDOWN(SUMIF($B$10:$B$149,B90,$F$10:$F$149)*24/3,0),$K$155:$L$159,2,1)))</f>
        <v>0</v>
      </c>
      <c r="H90" s="50"/>
      <c r="I90" s="49">
        <f>IF(ISBLANK(B90),0,IF(OR(IFERROR(VLOOKUP(B90,B91:$B$149,1,0)=B90,FALSE),SUMIF($B$10:$B$149,B90,$H$10:$H$149)=0),0,IF((SUMIF($B$10:$B$149,B90,$H$10:$H$149)*$L$163)&lt;$L$162,$L$162,SUMIF($B$10:$B$149,B90,$H$10:$H$149)*$L$163)))</f>
        <v>0</v>
      </c>
      <c r="J90" s="51"/>
      <c r="K90" s="52"/>
      <c r="L90" s="53">
        <f t="shared" si="3"/>
        <v>0</v>
      </c>
      <c r="M90" s="86"/>
    </row>
    <row r="91" spans="1:13" s="54" customFormat="1" x14ac:dyDescent="0.2">
      <c r="A91" s="86"/>
      <c r="B91" s="5"/>
      <c r="C91" s="48"/>
      <c r="D91" s="4"/>
      <c r="E91" s="4"/>
      <c r="F91" s="97"/>
      <c r="G91" s="49">
        <f>IF(ISBLANK(B91),0,IF(OR(IFERROR(VLOOKUP(B91,B92:$B$149,1,0)=B91,FALSE),SUMIF($B$10:$B$149,B91,$F$10:$F$149)=0),0,VLOOKUP(ROUNDDOWN(SUMIF($B$10:$B$149,B91,$F$10:$F$149)*24/3,0),$K$155:$L$159,2,1)))</f>
        <v>0</v>
      </c>
      <c r="H91" s="50"/>
      <c r="I91" s="49">
        <f>IF(ISBLANK(B91),0,IF(OR(IFERROR(VLOOKUP(B91,B92:$B$149,1,0)=B91,FALSE),SUMIF($B$10:$B$149,B91,$H$10:$H$149)=0),0,IF((SUMIF($B$10:$B$149,B91,$H$10:$H$149)*$L$163)&lt;$L$162,$L$162,SUMIF($B$10:$B$149,B91,$H$10:$H$149)*$L$163)))</f>
        <v>0</v>
      </c>
      <c r="J91" s="51"/>
      <c r="K91" s="52"/>
      <c r="L91" s="53">
        <f t="shared" si="3"/>
        <v>0</v>
      </c>
      <c r="M91" s="86"/>
    </row>
    <row r="92" spans="1:13" s="54" customFormat="1" x14ac:dyDescent="0.2">
      <c r="A92" s="86"/>
      <c r="B92" s="5"/>
      <c r="C92" s="48"/>
      <c r="D92" s="4"/>
      <c r="E92" s="4"/>
      <c r="F92" s="97"/>
      <c r="G92" s="49">
        <f>IF(ISBLANK(B92),0,IF(OR(IFERROR(VLOOKUP(B92,B93:$B$149,1,0)=B92,FALSE),SUMIF($B$10:$B$149,B92,$F$10:$F$149)=0),0,VLOOKUP(ROUNDDOWN(SUMIF($B$10:$B$149,B92,$F$10:$F$149)*24/3,0),$K$155:$L$159,2,1)))</f>
        <v>0</v>
      </c>
      <c r="H92" s="50"/>
      <c r="I92" s="49">
        <f>IF(ISBLANK(B92),0,IF(OR(IFERROR(VLOOKUP(B92,B93:$B$149,1,0)=B92,FALSE),SUMIF($B$10:$B$149,B92,$H$10:$H$149)=0),0,IF((SUMIF($B$10:$B$149,B92,$H$10:$H$149)*$L$163)&lt;$L$162,$L$162,SUMIF($B$10:$B$149,B92,$H$10:$H$149)*$L$163)))</f>
        <v>0</v>
      </c>
      <c r="J92" s="51"/>
      <c r="K92" s="52"/>
      <c r="L92" s="53">
        <f t="shared" si="3"/>
        <v>0</v>
      </c>
      <c r="M92" s="86"/>
    </row>
    <row r="93" spans="1:13" s="54" customFormat="1" x14ac:dyDescent="0.2">
      <c r="A93" s="86"/>
      <c r="B93" s="5"/>
      <c r="C93" s="48"/>
      <c r="D93" s="4"/>
      <c r="E93" s="4"/>
      <c r="F93" s="97"/>
      <c r="G93" s="49">
        <f>IF(ISBLANK(B93),0,IF(OR(IFERROR(VLOOKUP(B93,B94:$B$149,1,0)=B93,FALSE),SUMIF($B$10:$B$149,B93,$F$10:$F$149)=0),0,VLOOKUP(ROUNDDOWN(SUMIF($B$10:$B$149,B93,$F$10:$F$149)*24/3,0),$K$155:$L$159,2,1)))</f>
        <v>0</v>
      </c>
      <c r="H93" s="50"/>
      <c r="I93" s="49">
        <f>IF(ISBLANK(B93),0,IF(OR(IFERROR(VLOOKUP(B93,B94:$B$149,1,0)=B93,FALSE),SUMIF($B$10:$B$149,B93,$H$10:$H$149)=0),0,IF((SUMIF($B$10:$B$149,B93,$H$10:$H$149)*$L$163)&lt;$L$162,$L$162,SUMIF($B$10:$B$149,B93,$H$10:$H$149)*$L$163)))</f>
        <v>0</v>
      </c>
      <c r="J93" s="51"/>
      <c r="K93" s="52"/>
      <c r="L93" s="53">
        <f t="shared" si="3"/>
        <v>0</v>
      </c>
      <c r="M93" s="86"/>
    </row>
    <row r="94" spans="1:13" s="54" customFormat="1" x14ac:dyDescent="0.2">
      <c r="A94" s="86"/>
      <c r="B94" s="5"/>
      <c r="C94" s="48"/>
      <c r="D94" s="4"/>
      <c r="E94" s="4"/>
      <c r="F94" s="97"/>
      <c r="G94" s="49">
        <f>IF(ISBLANK(B94),0,IF(OR(IFERROR(VLOOKUP(B94,B95:$B$149,1,0)=B94,FALSE),SUMIF($B$10:$B$149,B94,$F$10:$F$149)=0),0,VLOOKUP(ROUNDDOWN(SUMIF($B$10:$B$149,B94,$F$10:$F$149)*24/3,0),$K$155:$L$159,2,1)))</f>
        <v>0</v>
      </c>
      <c r="H94" s="50"/>
      <c r="I94" s="49">
        <f>IF(ISBLANK(B94),0,IF(OR(IFERROR(VLOOKUP(B94,B95:$B$149,1,0)=B94,FALSE),SUMIF($B$10:$B$149,B94,$H$10:$H$149)=0),0,IF((SUMIF($B$10:$B$149,B94,$H$10:$H$149)*$L$163)&lt;$L$162,$L$162,SUMIF($B$10:$B$149,B94,$H$10:$H$149)*$L$163)))</f>
        <v>0</v>
      </c>
      <c r="J94" s="51"/>
      <c r="K94" s="52"/>
      <c r="L94" s="53">
        <f t="shared" si="3"/>
        <v>0</v>
      </c>
      <c r="M94" s="86"/>
    </row>
    <row r="95" spans="1:13" s="54" customFormat="1" x14ac:dyDescent="0.2">
      <c r="A95" s="86"/>
      <c r="B95" s="5"/>
      <c r="C95" s="48"/>
      <c r="D95" s="4"/>
      <c r="E95" s="4"/>
      <c r="F95" s="97"/>
      <c r="G95" s="49">
        <f>IF(ISBLANK(B95),0,IF(OR(IFERROR(VLOOKUP(B95,B96:$B$149,1,0)=B95,FALSE),SUMIF($B$10:$B$149,B95,$F$10:$F$149)=0),0,VLOOKUP(ROUNDDOWN(SUMIF($B$10:$B$149,B95,$F$10:$F$149)*24/3,0),$K$155:$L$159,2,1)))</f>
        <v>0</v>
      </c>
      <c r="H95" s="50"/>
      <c r="I95" s="49">
        <f>IF(ISBLANK(B95),0,IF(OR(IFERROR(VLOOKUP(B95,B96:$B$149,1,0)=B95,FALSE),SUMIF($B$10:$B$149,B95,$H$10:$H$149)=0),0,IF((SUMIF($B$10:$B$149,B95,$H$10:$H$149)*$L$163)&lt;$L$162,$L$162,SUMIF($B$10:$B$149,B95,$H$10:$H$149)*$L$163)))</f>
        <v>0</v>
      </c>
      <c r="J95" s="51"/>
      <c r="K95" s="52"/>
      <c r="L95" s="53">
        <f t="shared" si="3"/>
        <v>0</v>
      </c>
      <c r="M95" s="86"/>
    </row>
    <row r="96" spans="1:13" s="54" customFormat="1" x14ac:dyDescent="0.2">
      <c r="A96" s="86"/>
      <c r="B96" s="5"/>
      <c r="C96" s="48"/>
      <c r="D96" s="4"/>
      <c r="E96" s="4"/>
      <c r="F96" s="97"/>
      <c r="G96" s="49">
        <f>IF(ISBLANK(B96),0,IF(OR(IFERROR(VLOOKUP(B96,B97:$B$149,1,0)=B96,FALSE),SUMIF($B$10:$B$149,B96,$F$10:$F$149)=0),0,VLOOKUP(ROUNDDOWN(SUMIF($B$10:$B$149,B96,$F$10:$F$149)*24/3,0),$K$155:$L$159,2,1)))</f>
        <v>0</v>
      </c>
      <c r="H96" s="50"/>
      <c r="I96" s="49">
        <f>IF(ISBLANK(B96),0,IF(OR(IFERROR(VLOOKUP(B96,B97:$B$149,1,0)=B96,FALSE),SUMIF($B$10:$B$149,B96,$H$10:$H$149)=0),0,IF((SUMIF($B$10:$B$149,B96,$H$10:$H$149)*$L$163)&lt;$L$162,$L$162,SUMIF($B$10:$B$149,B96,$H$10:$H$149)*$L$163)))</f>
        <v>0</v>
      </c>
      <c r="J96" s="51"/>
      <c r="K96" s="52"/>
      <c r="L96" s="53">
        <f t="shared" si="3"/>
        <v>0</v>
      </c>
      <c r="M96" s="86"/>
    </row>
    <row r="97" spans="1:13" s="54" customFormat="1" x14ac:dyDescent="0.2">
      <c r="A97" s="86"/>
      <c r="B97" s="5"/>
      <c r="C97" s="48"/>
      <c r="D97" s="4"/>
      <c r="E97" s="4"/>
      <c r="F97" s="97"/>
      <c r="G97" s="49">
        <f>IF(ISBLANK(B97),0,IF(OR(IFERROR(VLOOKUP(B97,B98:$B$149,1,0)=B97,FALSE),SUMIF($B$10:$B$149,B97,$F$10:$F$149)=0),0,VLOOKUP(ROUNDDOWN(SUMIF($B$10:$B$149,B97,$F$10:$F$149)*24/3,0),$K$155:$L$159,2,1)))</f>
        <v>0</v>
      </c>
      <c r="H97" s="50"/>
      <c r="I97" s="49">
        <f>IF(ISBLANK(B97),0,IF(OR(IFERROR(VLOOKUP(B97,B98:$B$149,1,0)=B97,FALSE),SUMIF($B$10:$B$149,B97,$H$10:$H$149)=0),0,IF((SUMIF($B$10:$B$149,B97,$H$10:$H$149)*$L$163)&lt;$L$162,$L$162,SUMIF($B$10:$B$149,B97,$H$10:$H$149)*$L$163)))</f>
        <v>0</v>
      </c>
      <c r="J97" s="51"/>
      <c r="K97" s="52"/>
      <c r="L97" s="53">
        <f t="shared" si="3"/>
        <v>0</v>
      </c>
      <c r="M97" s="86"/>
    </row>
    <row r="98" spans="1:13" s="54" customFormat="1" ht="16" thickBot="1" x14ac:dyDescent="0.25">
      <c r="A98" s="86"/>
      <c r="B98" s="5"/>
      <c r="C98" s="48"/>
      <c r="D98" s="4"/>
      <c r="E98" s="4"/>
      <c r="F98" s="97"/>
      <c r="G98" s="49">
        <f>IF(ISBLANK(B98),0,IF(OR(IFERROR(VLOOKUP(B98,B99:$B$149,1,0)=B98,FALSE),SUMIF($B$10:$B$149,B98,$F$10:$F$149)=0),0,VLOOKUP(ROUNDDOWN(SUMIF($B$10:$B$149,B98,$F$10:$F$149)*24/3,0),$K$155:$L$159,2,1)))</f>
        <v>0</v>
      </c>
      <c r="H98" s="50"/>
      <c r="I98" s="49">
        <f>IF(ISBLANK(B98),0,IF(OR(IFERROR(VLOOKUP(B98,B99:$B$149,1,0)=B98,FALSE),SUMIF($B$10:$B$149,B98,$H$10:$H$149)=0),0,IF((SUMIF($B$10:$B$149,B98,$H$10:$H$149)*$L$163)&lt;$L$162,$L$162,SUMIF($B$10:$B$149,B98,$H$10:$H$149)*$L$163)))</f>
        <v>0</v>
      </c>
      <c r="J98" s="51"/>
      <c r="K98" s="52"/>
      <c r="L98" s="53">
        <f t="shared" si="3"/>
        <v>0</v>
      </c>
      <c r="M98" s="86"/>
    </row>
    <row r="99" spans="1:13" ht="16" thickBot="1" x14ac:dyDescent="0.25">
      <c r="A99" s="82"/>
      <c r="B99" s="69"/>
      <c r="C99" s="70" t="s">
        <v>10</v>
      </c>
      <c r="D99" s="71"/>
      <c r="E99" s="72"/>
      <c r="F99" s="73"/>
      <c r="G99" s="74">
        <f>SUM(G85:G98)</f>
        <v>0</v>
      </c>
      <c r="H99" s="75">
        <f>SUM(H85:H98)</f>
        <v>0</v>
      </c>
      <c r="I99" s="74">
        <f>SUM(I85:I98)</f>
        <v>0</v>
      </c>
      <c r="J99" s="76">
        <f>SUM(J85:J98)</f>
        <v>0</v>
      </c>
      <c r="K99" s="77"/>
      <c r="L99" s="78">
        <f>SUM(L85:L98)</f>
        <v>0</v>
      </c>
      <c r="M99" s="87"/>
    </row>
    <row r="100" spans="1:13" ht="16" thickBot="1" x14ac:dyDescent="0.25">
      <c r="A100" s="82"/>
      <c r="B100" s="9"/>
      <c r="C100" s="70" t="s">
        <v>10</v>
      </c>
      <c r="D100" s="71" t="s">
        <v>71</v>
      </c>
      <c r="E100" s="72"/>
      <c r="F100" s="73"/>
      <c r="G100" s="74">
        <f>G75+G99</f>
        <v>0</v>
      </c>
      <c r="H100" s="75">
        <f>H75+H99</f>
        <v>0</v>
      </c>
      <c r="I100" s="74">
        <f>I75+I99</f>
        <v>0</v>
      </c>
      <c r="J100" s="76">
        <f>J75+J99</f>
        <v>0</v>
      </c>
      <c r="K100" s="77"/>
      <c r="L100" s="78">
        <f>L75+L99</f>
        <v>0</v>
      </c>
      <c r="M100" s="87"/>
    </row>
    <row r="101" spans="1:13" x14ac:dyDescent="0.2">
      <c r="A101" s="82"/>
      <c r="B101" s="1" t="s">
        <v>68</v>
      </c>
      <c r="G101" s="1"/>
      <c r="L101" s="81" t="str">
        <f>L76</f>
        <v>Révisé le 2025-10-01</v>
      </c>
      <c r="M101" s="87"/>
    </row>
    <row r="102" spans="1:13" ht="9.75" customHeight="1" x14ac:dyDescent="0.2">
      <c r="A102" s="82"/>
      <c r="B102" s="83"/>
      <c r="C102" s="83"/>
      <c r="D102" s="82"/>
      <c r="E102" s="82"/>
      <c r="F102" s="84"/>
      <c r="G102" s="83"/>
      <c r="H102" s="84"/>
      <c r="I102" s="85"/>
      <c r="J102" s="85"/>
      <c r="K102" s="85"/>
      <c r="L102" s="88"/>
      <c r="M102" s="87"/>
    </row>
    <row r="103" spans="1:13" ht="95.25" customHeight="1" x14ac:dyDescent="0.2">
      <c r="A103" s="82"/>
      <c r="D103" s="79"/>
      <c r="M103" s="82"/>
    </row>
    <row r="104" spans="1:13" ht="13.5" customHeight="1" x14ac:dyDescent="0.2">
      <c r="A104" s="82"/>
      <c r="D104" s="79" t="s">
        <v>76</v>
      </c>
      <c r="M104" s="82"/>
    </row>
    <row r="105" spans="1:13" ht="29.25" customHeight="1" x14ac:dyDescent="0.2">
      <c r="A105" s="82"/>
      <c r="C105" s="80" t="s">
        <v>0</v>
      </c>
      <c r="D105" s="59">
        <f>D55</f>
        <v>0</v>
      </c>
      <c r="E105" s="6"/>
      <c r="F105" s="7"/>
      <c r="G105" s="80" t="s">
        <v>1</v>
      </c>
      <c r="H105" s="110">
        <f>H55</f>
        <v>0</v>
      </c>
      <c r="I105" s="110"/>
      <c r="J105" s="2"/>
      <c r="K105" s="80" t="s">
        <v>2</v>
      </c>
      <c r="L105" s="58">
        <f>L55</f>
        <v>0</v>
      </c>
      <c r="M105" s="82"/>
    </row>
    <row r="106" spans="1:13" ht="18" customHeight="1" x14ac:dyDescent="0.2">
      <c r="A106" s="82"/>
      <c r="C106" s="80" t="s">
        <v>3</v>
      </c>
      <c r="D106" s="60">
        <f>D56</f>
        <v>0</v>
      </c>
      <c r="E106" s="8"/>
      <c r="F106" s="8"/>
      <c r="M106" s="82"/>
    </row>
    <row r="107" spans="1:13" ht="16" thickBot="1" x14ac:dyDescent="0.25">
      <c r="A107" s="82"/>
      <c r="M107" s="82"/>
    </row>
    <row r="108" spans="1:13" ht="20" thickBot="1" x14ac:dyDescent="0.25">
      <c r="A108" s="82"/>
      <c r="B108" s="104" t="s">
        <v>43</v>
      </c>
      <c r="C108" s="105"/>
      <c r="D108" s="105"/>
      <c r="E108" s="105"/>
      <c r="F108" s="105"/>
      <c r="G108" s="105"/>
      <c r="H108" s="105"/>
      <c r="I108" s="105"/>
      <c r="J108" s="105"/>
      <c r="K108" s="105"/>
      <c r="L108" s="106"/>
      <c r="M108" s="82"/>
    </row>
    <row r="109" spans="1:13" ht="48" x14ac:dyDescent="0.2">
      <c r="A109" s="82"/>
      <c r="B109" s="61" t="s">
        <v>4</v>
      </c>
      <c r="C109" s="62" t="s">
        <v>60</v>
      </c>
      <c r="D109" s="62" t="s">
        <v>61</v>
      </c>
      <c r="E109" s="62" t="s">
        <v>6</v>
      </c>
      <c r="F109" s="63" t="s">
        <v>59</v>
      </c>
      <c r="G109" s="64" t="s">
        <v>62</v>
      </c>
      <c r="H109" s="65" t="s">
        <v>63</v>
      </c>
      <c r="I109" s="64" t="s">
        <v>64</v>
      </c>
      <c r="J109" s="66" t="s">
        <v>26</v>
      </c>
      <c r="K109" s="67" t="s">
        <v>66</v>
      </c>
      <c r="L109" s="68" t="s">
        <v>65</v>
      </c>
      <c r="M109" s="82"/>
    </row>
    <row r="110" spans="1:13" s="54" customFormat="1" x14ac:dyDescent="0.2">
      <c r="A110" s="86"/>
      <c r="B110" s="5"/>
      <c r="C110" s="48"/>
      <c r="D110" s="4"/>
      <c r="E110" s="4"/>
      <c r="F110" s="97"/>
      <c r="G110" s="49">
        <f>IF(ISBLANK(B110),0,IF(OR(IFERROR(VLOOKUP(B110,B111:$B$149,1,0)=B110,FALSE),SUMIF($B$10:$B$149,B110,$F$10:$F$149)=0),0,VLOOKUP(ROUNDDOWN(SUMIF($B$10:$B$149,B110,$F$10:$F$149)*24/3,0),$K$155:$L$159,2,1)))</f>
        <v>0</v>
      </c>
      <c r="H110" s="50"/>
      <c r="I110" s="49">
        <f>IF(ISBLANK(B110),0,IF(OR(IFERROR(VLOOKUP(B110,B111:$B$149,1,0)=B110,FALSE),SUMIF($B$10:$B$149,B110,$H$10:$H$149)=0),0,IF((SUMIF($B$10:$B$149,B110,$H$10:$H$149)*$L$163)&lt;$L$162,$L$162,SUMIF($B$10:$B$149,B110,$H$10:$H$149)*$L$163)))</f>
        <v>0</v>
      </c>
      <c r="J110" s="51"/>
      <c r="K110" s="52"/>
      <c r="L110" s="53">
        <f t="shared" ref="L110:L123" si="4">IF(ISBLANK(B110),0,G110+I110+J110)</f>
        <v>0</v>
      </c>
      <c r="M110" s="86"/>
    </row>
    <row r="111" spans="1:13" s="54" customFormat="1" x14ac:dyDescent="0.2">
      <c r="A111" s="86"/>
      <c r="B111" s="5"/>
      <c r="C111" s="48"/>
      <c r="D111" s="4"/>
      <c r="E111" s="4"/>
      <c r="F111" s="97"/>
      <c r="G111" s="49">
        <f>IF(ISBLANK(B111),0,IF(OR(IFERROR(VLOOKUP(B111,B112:$B$149,1,0)=B111,FALSE),SUMIF($B$10:$B$149,B111,$F$10:$F$149)=0),0,VLOOKUP(ROUNDDOWN(SUMIF($B$10:$B$149,B111,$F$10:$F$149)*24/3,0),$K$155:$L$159,2,1)))</f>
        <v>0</v>
      </c>
      <c r="H111" s="50"/>
      <c r="I111" s="49">
        <f>IF(ISBLANK(B111),0,IF(OR(IFERROR(VLOOKUP(B111,B112:$B$149,1,0)=B111,FALSE),SUMIF($B$10:$B$149,B111,$H$10:$H$149)=0),0,IF((SUMIF($B$10:$B$149,B111,$H$10:$H$149)*$L$163)&lt;$L$162,$L$162,SUMIF($B$10:$B$149,B111,$H$10:$H$149)*$L$163)))</f>
        <v>0</v>
      </c>
      <c r="J111" s="51"/>
      <c r="K111" s="52"/>
      <c r="L111" s="53">
        <f t="shared" si="4"/>
        <v>0</v>
      </c>
      <c r="M111" s="86"/>
    </row>
    <row r="112" spans="1:13" s="54" customFormat="1" x14ac:dyDescent="0.2">
      <c r="A112" s="86"/>
      <c r="B112" s="5"/>
      <c r="C112" s="48"/>
      <c r="D112" s="4"/>
      <c r="E112" s="4"/>
      <c r="F112" s="97"/>
      <c r="G112" s="49">
        <f>IF(ISBLANK(B112),0,IF(OR(IFERROR(VLOOKUP(B112,B113:$B$149,1,0)=B112,FALSE),SUMIF($B$10:$B$149,B112,$F$10:$F$149)=0),0,VLOOKUP(ROUNDDOWN(SUMIF($B$10:$B$149,B112,$F$10:$F$149)*24/3,0),$K$155:$L$159,2,1)))</f>
        <v>0</v>
      </c>
      <c r="H112" s="50"/>
      <c r="I112" s="49">
        <f>IF(ISBLANK(B112),0,IF(OR(IFERROR(VLOOKUP(B112,B113:$B$149,1,0)=B112,FALSE),SUMIF($B$10:$B$149,B112,$H$10:$H$149)=0),0,IF((SUMIF($B$10:$B$149,B112,$H$10:$H$149)*$L$163)&lt;$L$162,$L$162,SUMIF($B$10:$B$149,B112,$H$10:$H$149)*$L$163)))</f>
        <v>0</v>
      </c>
      <c r="J112" s="51"/>
      <c r="K112" s="52"/>
      <c r="L112" s="53">
        <f t="shared" si="4"/>
        <v>0</v>
      </c>
      <c r="M112" s="86"/>
    </row>
    <row r="113" spans="1:13" s="54" customFormat="1" x14ac:dyDescent="0.2">
      <c r="A113" s="86"/>
      <c r="B113" s="5"/>
      <c r="C113" s="48"/>
      <c r="D113" s="4"/>
      <c r="E113" s="4"/>
      <c r="F113" s="97"/>
      <c r="G113" s="49">
        <f>IF(ISBLANK(B113),0,IF(OR(IFERROR(VLOOKUP(B113,B114:$B$149,1,0)=B113,FALSE),SUMIF($B$10:$B$149,B113,$F$10:$F$149)=0),0,VLOOKUP(ROUNDDOWN(SUMIF($B$10:$B$149,B113,$F$10:$F$149)*24/3,0),$K$155:$L$159,2,1)))</f>
        <v>0</v>
      </c>
      <c r="H113" s="50"/>
      <c r="I113" s="49">
        <f>IF(ISBLANK(B113),0,IF(OR(IFERROR(VLOOKUP(B113,B114:$B$149,1,0)=B113,FALSE),SUMIF($B$10:$B$149,B113,$H$10:$H$149)=0),0,IF((SUMIF($B$10:$B$149,B113,$H$10:$H$149)*$L$163)&lt;$L$162,$L$162,SUMIF($B$10:$B$149,B113,$H$10:$H$149)*$L$163)))</f>
        <v>0</v>
      </c>
      <c r="J113" s="51"/>
      <c r="K113" s="52"/>
      <c r="L113" s="53">
        <f t="shared" si="4"/>
        <v>0</v>
      </c>
      <c r="M113" s="86"/>
    </row>
    <row r="114" spans="1:13" s="54" customFormat="1" x14ac:dyDescent="0.2">
      <c r="A114" s="86"/>
      <c r="B114" s="5"/>
      <c r="C114" s="48"/>
      <c r="D114" s="4"/>
      <c r="E114" s="4"/>
      <c r="F114" s="97"/>
      <c r="G114" s="49">
        <f>IF(ISBLANK(B114),0,IF(OR(IFERROR(VLOOKUP(B114,B115:$B$149,1,0)=B114,FALSE),SUMIF($B$10:$B$149,B114,$F$10:$F$149)=0),0,VLOOKUP(ROUNDDOWN(SUMIF($B$10:$B$149,B114,$F$10:$F$149)*24/3,0),$K$155:$L$159,2,1)))</f>
        <v>0</v>
      </c>
      <c r="H114" s="50"/>
      <c r="I114" s="49">
        <f>IF(ISBLANK(B114),0,IF(OR(IFERROR(VLOOKUP(B114,B115:$B$149,1,0)=B114,FALSE),SUMIF($B$10:$B$149,B114,$H$10:$H$149)=0),0,IF((SUMIF($B$10:$B$149,B114,$H$10:$H$149)*$L$163)&lt;$L$162,$L$162,SUMIF($B$10:$B$149,B114,$H$10:$H$149)*$L$163)))</f>
        <v>0</v>
      </c>
      <c r="J114" s="51"/>
      <c r="K114" s="52"/>
      <c r="L114" s="53">
        <f t="shared" si="4"/>
        <v>0</v>
      </c>
      <c r="M114" s="86"/>
    </row>
    <row r="115" spans="1:13" s="54" customFormat="1" x14ac:dyDescent="0.2">
      <c r="A115" s="86"/>
      <c r="B115" s="5"/>
      <c r="C115" s="48"/>
      <c r="D115" s="4"/>
      <c r="E115" s="4"/>
      <c r="F115" s="97"/>
      <c r="G115" s="49">
        <f>IF(ISBLANK(B115),0,IF(OR(IFERROR(VLOOKUP(B115,B116:$B$149,1,0)=B115,FALSE),SUMIF($B$10:$B$149,B115,$F$10:$F$149)=0),0,VLOOKUP(ROUNDDOWN(SUMIF($B$10:$B$149,B115,$F$10:$F$149)*24/3,0),$K$155:$L$159,2,1)))</f>
        <v>0</v>
      </c>
      <c r="H115" s="50"/>
      <c r="I115" s="49">
        <f>IF(ISBLANK(B115),0,IF(OR(IFERROR(VLOOKUP(B115,B116:$B$149,1,0)=B115,FALSE),SUMIF($B$10:$B$149,B115,$H$10:$H$149)=0),0,IF((SUMIF($B$10:$B$149,B115,$H$10:$H$149)*$L$163)&lt;$L$162,$L$162,SUMIF($B$10:$B$149,B115,$H$10:$H$149)*$L$163)))</f>
        <v>0</v>
      </c>
      <c r="J115" s="51"/>
      <c r="K115" s="52"/>
      <c r="L115" s="53">
        <f t="shared" si="4"/>
        <v>0</v>
      </c>
      <c r="M115" s="86"/>
    </row>
    <row r="116" spans="1:13" s="54" customFormat="1" x14ac:dyDescent="0.2">
      <c r="A116" s="86"/>
      <c r="B116" s="5"/>
      <c r="C116" s="48"/>
      <c r="D116" s="4"/>
      <c r="E116" s="4"/>
      <c r="F116" s="97"/>
      <c r="G116" s="49">
        <f>IF(ISBLANK(B116),0,IF(OR(IFERROR(VLOOKUP(B116,B117:$B$149,1,0)=B116,FALSE),SUMIF($B$10:$B$149,B116,$F$10:$F$149)=0),0,VLOOKUP(ROUNDDOWN(SUMIF($B$10:$B$149,B116,$F$10:$F$149)*24/3,0),$K$155:$L$159,2,1)))</f>
        <v>0</v>
      </c>
      <c r="H116" s="50"/>
      <c r="I116" s="49">
        <f>IF(ISBLANK(B116),0,IF(OR(IFERROR(VLOOKUP(B116,B117:$B$149,1,0)=B116,FALSE),SUMIF($B$10:$B$149,B116,$H$10:$H$149)=0),0,IF((SUMIF($B$10:$B$149,B116,$H$10:$H$149)*$L$163)&lt;$L$162,$L$162,SUMIF($B$10:$B$149,B116,$H$10:$H$149)*$L$163)))</f>
        <v>0</v>
      </c>
      <c r="J116" s="51"/>
      <c r="K116" s="52"/>
      <c r="L116" s="53">
        <f t="shared" si="4"/>
        <v>0</v>
      </c>
      <c r="M116" s="86"/>
    </row>
    <row r="117" spans="1:13" s="54" customFormat="1" x14ac:dyDescent="0.2">
      <c r="A117" s="86"/>
      <c r="B117" s="5"/>
      <c r="C117" s="48"/>
      <c r="D117" s="4"/>
      <c r="E117" s="4"/>
      <c r="F117" s="97"/>
      <c r="G117" s="49">
        <f>IF(ISBLANK(B117),0,IF(OR(IFERROR(VLOOKUP(B117,B118:$B$149,1,0)=B117,FALSE),SUMIF($B$10:$B$149,B117,$F$10:$F$149)=0),0,VLOOKUP(ROUNDDOWN(SUMIF($B$10:$B$149,B117,$F$10:$F$149)*24/3,0),$K$155:$L$159,2,1)))</f>
        <v>0</v>
      </c>
      <c r="H117" s="50"/>
      <c r="I117" s="49">
        <f>IF(ISBLANK(B117),0,IF(OR(IFERROR(VLOOKUP(B117,B118:$B$149,1,0)=B117,FALSE),SUMIF($B$10:$B$149,B117,$H$10:$H$149)=0),0,IF((SUMIF($B$10:$B$149,B117,$H$10:$H$149)*$L$163)&lt;$L$162,$L$162,SUMIF($B$10:$B$149,B117,$H$10:$H$149)*$L$163)))</f>
        <v>0</v>
      </c>
      <c r="J117" s="51"/>
      <c r="K117" s="52"/>
      <c r="L117" s="53">
        <f t="shared" si="4"/>
        <v>0</v>
      </c>
      <c r="M117" s="86"/>
    </row>
    <row r="118" spans="1:13" s="54" customFormat="1" x14ac:dyDescent="0.2">
      <c r="A118" s="86"/>
      <c r="B118" s="5"/>
      <c r="C118" s="48"/>
      <c r="D118" s="4"/>
      <c r="E118" s="4"/>
      <c r="F118" s="97"/>
      <c r="G118" s="49">
        <f>IF(ISBLANK(B118),0,IF(OR(IFERROR(VLOOKUP(B118,B119:$B$149,1,0)=B118,FALSE),SUMIF($B$10:$B$149,B118,$F$10:$F$149)=0),0,VLOOKUP(ROUNDDOWN(SUMIF($B$10:$B$149,B118,$F$10:$F$149)*24/3,0),$K$155:$L$159,2,1)))</f>
        <v>0</v>
      </c>
      <c r="H118" s="50"/>
      <c r="I118" s="49">
        <f>IF(ISBLANK(B118),0,IF(OR(IFERROR(VLOOKUP(B118,B119:$B$149,1,0)=B118,FALSE),SUMIF($B$10:$B$149,B118,$H$10:$H$149)=0),0,IF((SUMIF($B$10:$B$149,B118,$H$10:$H$149)*$L$163)&lt;$L$162,$L$162,SUMIF($B$10:$B$149,B118,$H$10:$H$149)*$L$163)))</f>
        <v>0</v>
      </c>
      <c r="J118" s="51"/>
      <c r="K118" s="52"/>
      <c r="L118" s="53">
        <f t="shared" si="4"/>
        <v>0</v>
      </c>
      <c r="M118" s="86"/>
    </row>
    <row r="119" spans="1:13" s="54" customFormat="1" x14ac:dyDescent="0.2">
      <c r="A119" s="86"/>
      <c r="B119" s="5"/>
      <c r="C119" s="48"/>
      <c r="D119" s="4"/>
      <c r="E119" s="4"/>
      <c r="F119" s="97"/>
      <c r="G119" s="49">
        <f>IF(ISBLANK(B119),0,IF(OR(IFERROR(VLOOKUP(B119,B120:$B$149,1,0)=B119,FALSE),SUMIF($B$10:$B$149,B119,$F$10:$F$149)=0),0,VLOOKUP(ROUNDDOWN(SUMIF($B$10:$B$149,B119,$F$10:$F$149)*24/3,0),$K$155:$L$159,2,1)))</f>
        <v>0</v>
      </c>
      <c r="H119" s="50"/>
      <c r="I119" s="49">
        <f>IF(ISBLANK(B119),0,IF(OR(IFERROR(VLOOKUP(B119,B120:$B$149,1,0)=B119,FALSE),SUMIF($B$10:$B$149,B119,$H$10:$H$149)=0),0,IF((SUMIF($B$10:$B$149,B119,$H$10:$H$149)*$L$163)&lt;$L$162,$L$162,SUMIF($B$10:$B$149,B119,$H$10:$H$149)*$L$163)))</f>
        <v>0</v>
      </c>
      <c r="J119" s="51"/>
      <c r="K119" s="52"/>
      <c r="L119" s="53">
        <f t="shared" si="4"/>
        <v>0</v>
      </c>
      <c r="M119" s="86"/>
    </row>
    <row r="120" spans="1:13" s="54" customFormat="1" x14ac:dyDescent="0.2">
      <c r="A120" s="86"/>
      <c r="B120" s="5"/>
      <c r="C120" s="48"/>
      <c r="D120" s="4"/>
      <c r="E120" s="4"/>
      <c r="F120" s="97"/>
      <c r="G120" s="49">
        <f>IF(ISBLANK(B120),0,IF(OR(IFERROR(VLOOKUP(B120,B121:$B$149,1,0)=B120,FALSE),SUMIF($B$10:$B$149,B120,$F$10:$F$149)=0),0,VLOOKUP(ROUNDDOWN(SUMIF($B$10:$B$149,B120,$F$10:$F$149)*24/3,0),$K$155:$L$159,2,1)))</f>
        <v>0</v>
      </c>
      <c r="H120" s="50"/>
      <c r="I120" s="49">
        <f>IF(ISBLANK(B120),0,IF(OR(IFERROR(VLOOKUP(B120,B121:$B$149,1,0)=B120,FALSE),SUMIF($B$10:$B$149,B120,$H$10:$H$149)=0),0,IF((SUMIF($B$10:$B$149,B120,$H$10:$H$149)*$L$163)&lt;$L$162,$L$162,SUMIF($B$10:$B$149,B120,$H$10:$H$149)*$L$163)))</f>
        <v>0</v>
      </c>
      <c r="J120" s="51"/>
      <c r="K120" s="52"/>
      <c r="L120" s="53">
        <f t="shared" si="4"/>
        <v>0</v>
      </c>
      <c r="M120" s="86"/>
    </row>
    <row r="121" spans="1:13" s="54" customFormat="1" x14ac:dyDescent="0.2">
      <c r="A121" s="86"/>
      <c r="B121" s="5"/>
      <c r="C121" s="48"/>
      <c r="D121" s="4"/>
      <c r="E121" s="4"/>
      <c r="F121" s="97"/>
      <c r="G121" s="49">
        <f>IF(ISBLANK(B121),0,IF(OR(IFERROR(VLOOKUP(B121,B122:$B$149,1,0)=B121,FALSE),SUMIF($B$10:$B$149,B121,$F$10:$F$149)=0),0,VLOOKUP(ROUNDDOWN(SUMIF($B$10:$B$149,B121,$F$10:$F$149)*24/3,0),$K$155:$L$159,2,1)))</f>
        <v>0</v>
      </c>
      <c r="H121" s="50"/>
      <c r="I121" s="49">
        <f>IF(ISBLANK(B121),0,IF(OR(IFERROR(VLOOKUP(B121,B122:$B$149,1,0)=B121,FALSE),SUMIF($B$10:$B$149,B121,$H$10:$H$149)=0),0,IF((SUMIF($B$10:$B$149,B121,$H$10:$H$149)*$L$163)&lt;$L$162,$L$162,SUMIF($B$10:$B$149,B121,$H$10:$H$149)*$L$163)))</f>
        <v>0</v>
      </c>
      <c r="J121" s="51"/>
      <c r="K121" s="52"/>
      <c r="L121" s="53">
        <f t="shared" si="4"/>
        <v>0</v>
      </c>
      <c r="M121" s="86"/>
    </row>
    <row r="122" spans="1:13" s="54" customFormat="1" x14ac:dyDescent="0.2">
      <c r="A122" s="86"/>
      <c r="B122" s="5"/>
      <c r="C122" s="48"/>
      <c r="D122" s="4"/>
      <c r="E122" s="4"/>
      <c r="F122" s="97"/>
      <c r="G122" s="49">
        <f>IF(ISBLANK(B122),0,IF(OR(IFERROR(VLOOKUP(B122,B123:$B$149,1,0)=B122,FALSE),SUMIF($B$10:$B$149,B122,$F$10:$F$149)=0),0,VLOOKUP(ROUNDDOWN(SUMIF($B$10:$B$149,B122,$F$10:$F$149)*24/3,0),$K$155:$L$159,2,1)))</f>
        <v>0</v>
      </c>
      <c r="H122" s="50"/>
      <c r="I122" s="49">
        <f>IF(ISBLANK(B122),0,IF(OR(IFERROR(VLOOKUP(B122,B123:$B$149,1,0)=B122,FALSE),SUMIF($B$10:$B$149,B122,$H$10:$H$149)=0),0,IF((SUMIF($B$10:$B$149,B122,$H$10:$H$149)*$L$163)&lt;$L$162,$L$162,SUMIF($B$10:$B$149,B122,$H$10:$H$149)*$L$163)))</f>
        <v>0</v>
      </c>
      <c r="J122" s="51"/>
      <c r="K122" s="52"/>
      <c r="L122" s="53">
        <f t="shared" si="4"/>
        <v>0</v>
      </c>
      <c r="M122" s="86"/>
    </row>
    <row r="123" spans="1:13" s="54" customFormat="1" ht="16" thickBot="1" x14ac:dyDescent="0.25">
      <c r="A123" s="86"/>
      <c r="B123" s="5"/>
      <c r="C123" s="48"/>
      <c r="D123" s="4"/>
      <c r="E123" s="4"/>
      <c r="F123" s="97"/>
      <c r="G123" s="49">
        <f>IF(ISBLANK(B123),0,IF(OR(IFERROR(VLOOKUP(B123,B124:$B$149,1,0)=B123,FALSE),SUMIF($B$10:$B$149,B123,$F$10:$F$149)=0),0,VLOOKUP(ROUNDDOWN(SUMIF($B$10:$B$149,B123,$F$10:$F$149)*24/3,0),$K$155:$L$159,2,1)))</f>
        <v>0</v>
      </c>
      <c r="H123" s="50"/>
      <c r="I123" s="49">
        <f>IF(ISBLANK(B123),0,IF(OR(IFERROR(VLOOKUP(B123,B124:$B$149,1,0)=B123,FALSE),SUMIF($B$10:$B$149,B123,$H$10:$H$149)=0),0,IF((SUMIF($B$10:$B$149,B123,$H$10:$H$149)*$L$163)&lt;$L$162,$L$162,SUMIF($B$10:$B$149,B123,$H$10:$H$149)*$L$163)))</f>
        <v>0</v>
      </c>
      <c r="J123" s="51"/>
      <c r="K123" s="52"/>
      <c r="L123" s="53">
        <f t="shared" si="4"/>
        <v>0</v>
      </c>
      <c r="M123" s="86"/>
    </row>
    <row r="124" spans="1:13" ht="16" thickBot="1" x14ac:dyDescent="0.25">
      <c r="A124" s="82"/>
      <c r="B124" s="69"/>
      <c r="C124" s="70" t="s">
        <v>10</v>
      </c>
      <c r="D124" s="71"/>
      <c r="E124" s="72"/>
      <c r="F124" s="73"/>
      <c r="G124" s="74">
        <f>SUM(G110:G123)</f>
        <v>0</v>
      </c>
      <c r="H124" s="75">
        <f>SUM(H110:H123)</f>
        <v>0</v>
      </c>
      <c r="I124" s="74">
        <f>SUM(I110:I123)</f>
        <v>0</v>
      </c>
      <c r="J124" s="76">
        <f>SUM(J110:J123)</f>
        <v>0</v>
      </c>
      <c r="K124" s="77"/>
      <c r="L124" s="78">
        <f>SUM(L110:L123)</f>
        <v>0</v>
      </c>
      <c r="M124" s="87"/>
    </row>
    <row r="125" spans="1:13" ht="16" thickBot="1" x14ac:dyDescent="0.25">
      <c r="A125" s="82"/>
      <c r="B125" s="9"/>
      <c r="C125" s="70" t="s">
        <v>10</v>
      </c>
      <c r="D125" s="71" t="s">
        <v>72</v>
      </c>
      <c r="E125" s="72"/>
      <c r="F125" s="73"/>
      <c r="G125" s="74">
        <f>G124+G100</f>
        <v>0</v>
      </c>
      <c r="H125" s="75">
        <f t="shared" ref="H125:J125" si="5">H124+H100</f>
        <v>0</v>
      </c>
      <c r="I125" s="74">
        <f t="shared" si="5"/>
        <v>0</v>
      </c>
      <c r="J125" s="76">
        <f t="shared" si="5"/>
        <v>0</v>
      </c>
      <c r="K125" s="77"/>
      <c r="L125" s="78">
        <f>L124+L100</f>
        <v>0</v>
      </c>
      <c r="M125" s="87"/>
    </row>
    <row r="126" spans="1:13" x14ac:dyDescent="0.2">
      <c r="A126" s="82"/>
      <c r="B126" s="1" t="s">
        <v>73</v>
      </c>
      <c r="G126" s="1"/>
      <c r="L126" s="81" t="str">
        <f>L101</f>
        <v>Révisé le 2025-10-01</v>
      </c>
      <c r="M126" s="87"/>
    </row>
    <row r="127" spans="1:13" ht="9.75" customHeight="1" x14ac:dyDescent="0.2">
      <c r="A127" s="82"/>
      <c r="B127" s="83"/>
      <c r="C127" s="83"/>
      <c r="D127" s="82"/>
      <c r="E127" s="82"/>
      <c r="F127" s="84"/>
      <c r="G127" s="83"/>
      <c r="H127" s="84"/>
      <c r="I127" s="85"/>
      <c r="J127" s="85"/>
      <c r="K127" s="85"/>
      <c r="L127" s="88"/>
      <c r="M127" s="87"/>
    </row>
    <row r="128" spans="1:13" ht="95.25" customHeight="1" x14ac:dyDescent="0.2">
      <c r="A128" s="82"/>
      <c r="D128" s="79"/>
      <c r="M128" s="82"/>
    </row>
    <row r="129" spans="1:13" ht="13.5" customHeight="1" x14ac:dyDescent="0.2">
      <c r="A129" s="82"/>
      <c r="D129" s="79" t="s">
        <v>76</v>
      </c>
      <c r="M129" s="82"/>
    </row>
    <row r="130" spans="1:13" ht="29.25" customHeight="1" x14ac:dyDescent="0.2">
      <c r="A130" s="82"/>
      <c r="C130" s="80" t="s">
        <v>0</v>
      </c>
      <c r="D130" s="59">
        <f>D80</f>
        <v>0</v>
      </c>
      <c r="E130" s="6"/>
      <c r="F130" s="7"/>
      <c r="G130" s="80" t="s">
        <v>1</v>
      </c>
      <c r="H130" s="110">
        <f>H80</f>
        <v>0</v>
      </c>
      <c r="I130" s="110"/>
      <c r="J130" s="2"/>
      <c r="K130" s="80" t="s">
        <v>2</v>
      </c>
      <c r="L130" s="58">
        <f>L80</f>
        <v>0</v>
      </c>
      <c r="M130" s="82"/>
    </row>
    <row r="131" spans="1:13" ht="18" customHeight="1" x14ac:dyDescent="0.2">
      <c r="A131" s="82"/>
      <c r="C131" s="80" t="s">
        <v>3</v>
      </c>
      <c r="D131" s="60">
        <f>D81</f>
        <v>0</v>
      </c>
      <c r="E131" s="8"/>
      <c r="F131" s="8"/>
      <c r="M131" s="82"/>
    </row>
    <row r="132" spans="1:13" ht="16" thickBot="1" x14ac:dyDescent="0.25">
      <c r="A132" s="82"/>
      <c r="M132" s="82"/>
    </row>
    <row r="133" spans="1:13" ht="20" thickBot="1" x14ac:dyDescent="0.25">
      <c r="A133" s="82"/>
      <c r="B133" s="104" t="s">
        <v>43</v>
      </c>
      <c r="C133" s="105"/>
      <c r="D133" s="105"/>
      <c r="E133" s="105"/>
      <c r="F133" s="105"/>
      <c r="G133" s="105"/>
      <c r="H133" s="105"/>
      <c r="I133" s="105"/>
      <c r="J133" s="105"/>
      <c r="K133" s="105"/>
      <c r="L133" s="106"/>
      <c r="M133" s="82"/>
    </row>
    <row r="134" spans="1:13" ht="48" x14ac:dyDescent="0.2">
      <c r="A134" s="82"/>
      <c r="B134" s="61" t="s">
        <v>4</v>
      </c>
      <c r="C134" s="62" t="s">
        <v>60</v>
      </c>
      <c r="D134" s="62" t="s">
        <v>61</v>
      </c>
      <c r="E134" s="62" t="s">
        <v>6</v>
      </c>
      <c r="F134" s="63" t="s">
        <v>59</v>
      </c>
      <c r="G134" s="64" t="s">
        <v>62</v>
      </c>
      <c r="H134" s="65" t="s">
        <v>63</v>
      </c>
      <c r="I134" s="64" t="s">
        <v>64</v>
      </c>
      <c r="J134" s="66" t="s">
        <v>26</v>
      </c>
      <c r="K134" s="67" t="s">
        <v>66</v>
      </c>
      <c r="L134" s="68" t="s">
        <v>65</v>
      </c>
      <c r="M134" s="82"/>
    </row>
    <row r="135" spans="1:13" s="54" customFormat="1" x14ac:dyDescent="0.2">
      <c r="A135" s="86"/>
      <c r="B135" s="5"/>
      <c r="C135" s="48"/>
      <c r="D135" s="4"/>
      <c r="E135" s="4"/>
      <c r="F135" s="97"/>
      <c r="G135" s="49">
        <f>IF(ISBLANK(B135),0,IF(OR(IFERROR(VLOOKUP(B135,B136:$B$149,1,0)=B135,FALSE),SUMIF($B$10:$B$149,B135,$F$10:$F$149)=0),0,VLOOKUP(ROUNDDOWN(SUMIF($B$10:$B$149,B135,$F$10:$F$149)*24/3,0),$K$155:$L$159,2,1)))</f>
        <v>0</v>
      </c>
      <c r="H135" s="50"/>
      <c r="I135" s="49">
        <f>IF(ISBLANK(B135),0,IF(OR(IFERROR(VLOOKUP(B135,B136:$B$149,1,0)=B135,FALSE),SUMIF($B$10:$B$149,B135,$H$10:$H$149)=0),0,IF((SUMIF($B$10:$B$149,B135,$H$10:$H$149)*$L$163)&lt;$L$162,$L$162,SUMIF($B$10:$B$149,B135,$H$10:$H$149)*$L$163)))</f>
        <v>0</v>
      </c>
      <c r="J135" s="51"/>
      <c r="K135" s="52"/>
      <c r="L135" s="53">
        <f t="shared" ref="L135:L148" si="6">IF(ISBLANK(B135),0,G135+I135+J135)</f>
        <v>0</v>
      </c>
      <c r="M135" s="86"/>
    </row>
    <row r="136" spans="1:13" s="54" customFormat="1" x14ac:dyDescent="0.2">
      <c r="A136" s="86"/>
      <c r="B136" s="5"/>
      <c r="C136" s="48"/>
      <c r="D136" s="4"/>
      <c r="E136" s="4"/>
      <c r="F136" s="97"/>
      <c r="G136" s="49">
        <f>IF(ISBLANK(B136),0,IF(OR(IFERROR(VLOOKUP(B136,B137:$B$149,1,0)=B136,FALSE),SUMIF($B$10:$B$149,B136,$F$10:$F$149)=0),0,VLOOKUP(ROUNDDOWN(SUMIF($B$10:$B$149,B136,$F$10:$F$149)*24/3,0),$K$155:$L$159,2,1)))</f>
        <v>0</v>
      </c>
      <c r="H136" s="50"/>
      <c r="I136" s="49">
        <f>IF(ISBLANK(B136),0,IF(OR(IFERROR(VLOOKUP(B136,B137:$B$149,1,0)=B136,FALSE),SUMIF($B$10:$B$149,B136,$H$10:$H$149)=0),0,IF((SUMIF($B$10:$B$149,B136,$H$10:$H$149)*$L$163)&lt;$L$162,$L$162,SUMIF($B$10:$B$149,B136,$H$10:$H$149)*$L$163)))</f>
        <v>0</v>
      </c>
      <c r="J136" s="51"/>
      <c r="K136" s="52"/>
      <c r="L136" s="53">
        <f t="shared" si="6"/>
        <v>0</v>
      </c>
      <c r="M136" s="86"/>
    </row>
    <row r="137" spans="1:13" s="54" customFormat="1" x14ac:dyDescent="0.2">
      <c r="A137" s="86"/>
      <c r="B137" s="5"/>
      <c r="C137" s="48"/>
      <c r="D137" s="4"/>
      <c r="E137" s="4"/>
      <c r="F137" s="97"/>
      <c r="G137" s="49">
        <f>IF(ISBLANK(B137),0,IF(OR(IFERROR(VLOOKUP(B137,B138:$B$149,1,0)=B137,FALSE),SUMIF($B$10:$B$149,B137,$F$10:$F$149)=0),0,VLOOKUP(ROUNDDOWN(SUMIF($B$10:$B$149,B137,$F$10:$F$149)*24/3,0),$K$155:$L$159,2,1)))</f>
        <v>0</v>
      </c>
      <c r="H137" s="50"/>
      <c r="I137" s="49">
        <f>IF(ISBLANK(B137),0,IF(OR(IFERROR(VLOOKUP(B137,B138:$B$149,1,0)=B137,FALSE),SUMIF($B$10:$B$149,B137,$H$10:$H$149)=0),0,IF((SUMIF($B$10:$B$149,B137,$H$10:$H$149)*$L$163)&lt;$L$162,$L$162,SUMIF($B$10:$B$149,B137,$H$10:$H$149)*$L$163)))</f>
        <v>0</v>
      </c>
      <c r="J137" s="51"/>
      <c r="K137" s="52"/>
      <c r="L137" s="53">
        <f t="shared" si="6"/>
        <v>0</v>
      </c>
      <c r="M137" s="86"/>
    </row>
    <row r="138" spans="1:13" s="54" customFormat="1" x14ac:dyDescent="0.2">
      <c r="A138" s="86"/>
      <c r="B138" s="5"/>
      <c r="C138" s="48"/>
      <c r="D138" s="4"/>
      <c r="E138" s="4"/>
      <c r="F138" s="97"/>
      <c r="G138" s="49">
        <f>IF(ISBLANK(B138),0,IF(OR(IFERROR(VLOOKUP(B138,B139:$B$149,1,0)=B138,FALSE),SUMIF($B$10:$B$149,B138,$F$10:$F$149)=0),0,VLOOKUP(ROUNDDOWN(SUMIF($B$10:$B$149,B138,$F$10:$F$149)*24/3,0),$K$155:$L$159,2,1)))</f>
        <v>0</v>
      </c>
      <c r="H138" s="50"/>
      <c r="I138" s="49">
        <f>IF(ISBLANK(B138),0,IF(OR(IFERROR(VLOOKUP(B138,B139:$B$149,1,0)=B138,FALSE),SUMIF($B$10:$B$149,B138,$H$10:$H$149)=0),0,IF((SUMIF($B$10:$B$149,B138,$H$10:$H$149)*$L$163)&lt;$L$162,$L$162,SUMIF($B$10:$B$149,B138,$H$10:$H$149)*$L$163)))</f>
        <v>0</v>
      </c>
      <c r="J138" s="51"/>
      <c r="K138" s="52"/>
      <c r="L138" s="53">
        <f t="shared" si="6"/>
        <v>0</v>
      </c>
      <c r="M138" s="86"/>
    </row>
    <row r="139" spans="1:13" s="54" customFormat="1" x14ac:dyDescent="0.2">
      <c r="A139" s="86"/>
      <c r="B139" s="5"/>
      <c r="C139" s="48"/>
      <c r="D139" s="4"/>
      <c r="E139" s="4"/>
      <c r="F139" s="97"/>
      <c r="G139" s="49">
        <f>IF(ISBLANK(B139),0,IF(OR(IFERROR(VLOOKUP(B139,B140:$B$149,1,0)=B139,FALSE),SUMIF($B$10:$B$149,B139,$F$10:$F$149)=0),0,VLOOKUP(ROUNDDOWN(SUMIF($B$10:$B$149,B139,$F$10:$F$149)*24/3,0),$K$155:$L$159,2,1)))</f>
        <v>0</v>
      </c>
      <c r="H139" s="50"/>
      <c r="I139" s="49">
        <f>IF(ISBLANK(B139),0,IF(OR(IFERROR(VLOOKUP(B139,B140:$B$149,1,0)=B139,FALSE),SUMIF($B$10:$B$149,B139,$H$10:$H$149)=0),0,IF((SUMIF($B$10:$B$149,B139,$H$10:$H$149)*$L$163)&lt;$L$162,$L$162,SUMIF($B$10:$B$149,B139,$H$10:$H$149)*$L$163)))</f>
        <v>0</v>
      </c>
      <c r="J139" s="51"/>
      <c r="K139" s="52"/>
      <c r="L139" s="53">
        <f t="shared" si="6"/>
        <v>0</v>
      </c>
      <c r="M139" s="86"/>
    </row>
    <row r="140" spans="1:13" s="54" customFormat="1" x14ac:dyDescent="0.2">
      <c r="A140" s="86"/>
      <c r="B140" s="5"/>
      <c r="C140" s="48"/>
      <c r="D140" s="4"/>
      <c r="E140" s="4"/>
      <c r="F140" s="97"/>
      <c r="G140" s="49">
        <f>IF(ISBLANK(B140),0,IF(OR(IFERROR(VLOOKUP(B140,B141:$B$149,1,0)=B140,FALSE),SUMIF($B$10:$B$149,B140,$F$10:$F$149)=0),0,VLOOKUP(ROUNDDOWN(SUMIF($B$10:$B$149,B140,$F$10:$F$149)*24/3,0),$K$155:$L$159,2,1)))</f>
        <v>0</v>
      </c>
      <c r="H140" s="50"/>
      <c r="I140" s="49">
        <f>IF(ISBLANK(B140),0,IF(OR(IFERROR(VLOOKUP(B140,B141:$B$149,1,0)=B140,FALSE),SUMIF($B$10:$B$149,B140,$H$10:$H$149)=0),0,IF((SUMIF($B$10:$B$149,B140,$H$10:$H$149)*$L$163)&lt;$L$162,$L$162,SUMIF($B$10:$B$149,B140,$H$10:$H$149)*$L$163)))</f>
        <v>0</v>
      </c>
      <c r="J140" s="51"/>
      <c r="K140" s="52"/>
      <c r="L140" s="53">
        <f t="shared" si="6"/>
        <v>0</v>
      </c>
      <c r="M140" s="86"/>
    </row>
    <row r="141" spans="1:13" s="54" customFormat="1" x14ac:dyDescent="0.2">
      <c r="A141" s="86"/>
      <c r="B141" s="5"/>
      <c r="C141" s="48"/>
      <c r="D141" s="4"/>
      <c r="E141" s="4"/>
      <c r="F141" s="97"/>
      <c r="G141" s="49">
        <f>IF(ISBLANK(B141),0,IF(OR(IFERROR(VLOOKUP(B141,B142:$B$149,1,0)=B141,FALSE),SUMIF($B$10:$B$149,B141,$F$10:$F$149)=0),0,VLOOKUP(ROUNDDOWN(SUMIF($B$10:$B$149,B141,$F$10:$F$149)*24/3,0),$K$155:$L$159,2,1)))</f>
        <v>0</v>
      </c>
      <c r="H141" s="50"/>
      <c r="I141" s="49">
        <f>IF(ISBLANK(B141),0,IF(OR(IFERROR(VLOOKUP(B141,B142:$B$149,1,0)=B141,FALSE),SUMIF($B$10:$B$149,B141,$H$10:$H$149)=0),0,IF((SUMIF($B$10:$B$149,B141,$H$10:$H$149)*$L$163)&lt;$L$162,$L$162,SUMIF($B$10:$B$149,B141,$H$10:$H$149)*$L$163)))</f>
        <v>0</v>
      </c>
      <c r="J141" s="51"/>
      <c r="K141" s="52"/>
      <c r="L141" s="53">
        <f t="shared" si="6"/>
        <v>0</v>
      </c>
      <c r="M141" s="86"/>
    </row>
    <row r="142" spans="1:13" s="54" customFormat="1" x14ac:dyDescent="0.2">
      <c r="A142" s="86"/>
      <c r="B142" s="5"/>
      <c r="C142" s="48"/>
      <c r="D142" s="4"/>
      <c r="E142" s="4"/>
      <c r="F142" s="97"/>
      <c r="G142" s="49">
        <f>IF(ISBLANK(B142),0,IF(OR(IFERROR(VLOOKUP(B142,B143:$B$149,1,0)=B142,FALSE),SUMIF($B$10:$B$149,B142,$F$10:$F$149)=0),0,VLOOKUP(ROUNDDOWN(SUMIF($B$10:$B$149,B142,$F$10:$F$149)*24/3,0),$K$155:$L$159,2,1)))</f>
        <v>0</v>
      </c>
      <c r="H142" s="50"/>
      <c r="I142" s="49">
        <f>IF(ISBLANK(B142),0,IF(OR(IFERROR(VLOOKUP(B142,B143:$B$149,1,0)=B142,FALSE),SUMIF($B$10:$B$149,B142,$H$10:$H$149)=0),0,IF((SUMIF($B$10:$B$149,B142,$H$10:$H$149)*$L$163)&lt;$L$162,$L$162,SUMIF($B$10:$B$149,B142,$H$10:$H$149)*$L$163)))</f>
        <v>0</v>
      </c>
      <c r="J142" s="51"/>
      <c r="K142" s="52"/>
      <c r="L142" s="53">
        <f t="shared" si="6"/>
        <v>0</v>
      </c>
      <c r="M142" s="86"/>
    </row>
    <row r="143" spans="1:13" s="54" customFormat="1" x14ac:dyDescent="0.2">
      <c r="A143" s="86"/>
      <c r="B143" s="5"/>
      <c r="C143" s="48"/>
      <c r="D143" s="4"/>
      <c r="E143" s="4"/>
      <c r="F143" s="97"/>
      <c r="G143" s="49">
        <f>IF(ISBLANK(B143),0,IF(OR(IFERROR(VLOOKUP(B143,B144:$B$149,1,0)=B143,FALSE),SUMIF($B$10:$B$149,B143,$F$10:$F$149)=0),0,VLOOKUP(ROUNDDOWN(SUMIF($B$10:$B$149,B143,$F$10:$F$149)*24/3,0),$K$155:$L$159,2,1)))</f>
        <v>0</v>
      </c>
      <c r="H143" s="50"/>
      <c r="I143" s="49">
        <f>IF(ISBLANK(B143),0,IF(OR(IFERROR(VLOOKUP(B143,B144:$B$149,1,0)=B143,FALSE),SUMIF($B$10:$B$149,B143,$H$10:$H$149)=0),0,IF((SUMIF($B$10:$B$149,B143,$H$10:$H$149)*$L$163)&lt;$L$162,$L$162,SUMIF($B$10:$B$149,B143,$H$10:$H$149)*$L$163)))</f>
        <v>0</v>
      </c>
      <c r="J143" s="51"/>
      <c r="K143" s="52"/>
      <c r="L143" s="53">
        <f t="shared" si="6"/>
        <v>0</v>
      </c>
      <c r="M143" s="86"/>
    </row>
    <row r="144" spans="1:13" s="54" customFormat="1" x14ac:dyDescent="0.2">
      <c r="A144" s="86"/>
      <c r="B144" s="5"/>
      <c r="C144" s="48"/>
      <c r="D144" s="4"/>
      <c r="E144" s="4"/>
      <c r="F144" s="97"/>
      <c r="G144" s="49">
        <f>IF(ISBLANK(B144),0,IF(OR(IFERROR(VLOOKUP(B144,B145:$B$149,1,0)=B144,FALSE),SUMIF($B$10:$B$149,B144,$F$10:$F$149)=0),0,VLOOKUP(ROUNDDOWN(SUMIF($B$10:$B$149,B144,$F$10:$F$149)*24/3,0),$K$155:$L$159,2,1)))</f>
        <v>0</v>
      </c>
      <c r="H144" s="50"/>
      <c r="I144" s="49">
        <f>IF(ISBLANK(B144),0,IF(OR(IFERROR(VLOOKUP(B144,B145:$B$149,1,0)=B144,FALSE),SUMIF($B$10:$B$149,B144,$H$10:$H$149)=0),0,IF((SUMIF($B$10:$B$149,B144,$H$10:$H$149)*$L$163)&lt;$L$162,$L$162,SUMIF($B$10:$B$149,B144,$H$10:$H$149)*$L$163)))</f>
        <v>0</v>
      </c>
      <c r="J144" s="51"/>
      <c r="K144" s="52"/>
      <c r="L144" s="53">
        <f t="shared" si="6"/>
        <v>0</v>
      </c>
      <c r="M144" s="86"/>
    </row>
    <row r="145" spans="1:13" s="54" customFormat="1" x14ac:dyDescent="0.2">
      <c r="A145" s="86"/>
      <c r="B145" s="5"/>
      <c r="C145" s="48"/>
      <c r="D145" s="4"/>
      <c r="E145" s="4"/>
      <c r="F145" s="97"/>
      <c r="G145" s="49">
        <f>IF(ISBLANK(B145),0,IF(OR(IFERROR(VLOOKUP(B145,B146:$B$149,1,0)=B145,FALSE),SUMIF($B$10:$B$149,B145,$F$10:$F$149)=0),0,VLOOKUP(ROUNDDOWN(SUMIF($B$10:$B$149,B145,$F$10:$F$149)*24/3,0),$K$155:$L$159,2,1)))</f>
        <v>0</v>
      </c>
      <c r="H145" s="50"/>
      <c r="I145" s="49">
        <f>IF(ISBLANK(B145),0,IF(OR(IFERROR(VLOOKUP(B145,B146:$B$149,1,0)=B145,FALSE),SUMIF($B$10:$B$149,B145,$H$10:$H$149)=0),0,IF((SUMIF($B$10:$B$149,B145,$H$10:$H$149)*$L$163)&lt;$L$162,$L$162,SUMIF($B$10:$B$149,B145,$H$10:$H$149)*$L$163)))</f>
        <v>0</v>
      </c>
      <c r="J145" s="51"/>
      <c r="K145" s="52"/>
      <c r="L145" s="53">
        <f t="shared" si="6"/>
        <v>0</v>
      </c>
      <c r="M145" s="86"/>
    </row>
    <row r="146" spans="1:13" s="54" customFormat="1" x14ac:dyDescent="0.2">
      <c r="A146" s="86"/>
      <c r="B146" s="5"/>
      <c r="C146" s="48"/>
      <c r="D146" s="4"/>
      <c r="E146" s="4"/>
      <c r="F146" s="97"/>
      <c r="G146" s="49">
        <f>IF(ISBLANK(B146),0,IF(OR(IFERROR(VLOOKUP(B146,B147:$B$149,1,0)=B146,FALSE),SUMIF($B$10:$B$149,B146,$F$10:$F$149)=0),0,VLOOKUP(ROUNDDOWN(SUMIF($B$10:$B$149,B146,$F$10:$F$149)*24/3,0),$K$155:$L$159,2,1)))</f>
        <v>0</v>
      </c>
      <c r="H146" s="50"/>
      <c r="I146" s="49">
        <f>IF(ISBLANK(B146),0,IF(OR(IFERROR(VLOOKUP(B146,B147:$B$149,1,0)=B146,FALSE),SUMIF($B$10:$B$149,B146,$H$10:$H$149)=0),0,IF((SUMIF($B$10:$B$149,B146,$H$10:$H$149)*$L$163)&lt;$L$162,$L$162,SUMIF($B$10:$B$149,B146,$H$10:$H$149)*$L$163)))</f>
        <v>0</v>
      </c>
      <c r="J146" s="51"/>
      <c r="K146" s="52"/>
      <c r="L146" s="53">
        <f t="shared" si="6"/>
        <v>0</v>
      </c>
      <c r="M146" s="86"/>
    </row>
    <row r="147" spans="1:13" s="54" customFormat="1" x14ac:dyDescent="0.2">
      <c r="A147" s="86"/>
      <c r="B147" s="5"/>
      <c r="C147" s="48"/>
      <c r="D147" s="4"/>
      <c r="E147" s="4"/>
      <c r="F147" s="97"/>
      <c r="G147" s="49">
        <f>IF(ISBLANK(B147),0,IF(OR(IFERROR(VLOOKUP(B147,B148:$B$149,1,0)=B147,FALSE),SUMIF($B$10:$B$149,B147,$F$10:$F$149)=0),0,VLOOKUP(ROUNDDOWN(SUMIF($B$10:$B$149,B147,$F$10:$F$149)*24/3,0),$K$155:$L$159,2,1)))</f>
        <v>0</v>
      </c>
      <c r="H147" s="50"/>
      <c r="I147" s="49">
        <f>IF(ISBLANK(B147),0,IF(OR(IFERROR(VLOOKUP(B147,B148:$B$149,1,0)=B147,FALSE),SUMIF($B$10:$B$149,B147,$H$10:$H$149)=0),0,IF((SUMIF($B$10:$B$149,B147,$H$10:$H$149)*$L$163)&lt;$L$162,$L$162,SUMIF($B$10:$B$149,B147,$H$10:$H$149)*$L$163)))</f>
        <v>0</v>
      </c>
      <c r="J147" s="51"/>
      <c r="K147" s="52"/>
      <c r="L147" s="53">
        <f t="shared" si="6"/>
        <v>0</v>
      </c>
      <c r="M147" s="86"/>
    </row>
    <row r="148" spans="1:13" s="54" customFormat="1" ht="16" thickBot="1" x14ac:dyDescent="0.25">
      <c r="A148" s="86"/>
      <c r="B148" s="5"/>
      <c r="C148" s="48"/>
      <c r="D148" s="4"/>
      <c r="E148" s="4"/>
      <c r="F148" s="97"/>
      <c r="G148" s="49">
        <f>IF(ISBLANK(B148),0,IF(OR(IFERROR(VLOOKUP(B148,B149:$B$149,1,0)=B148,FALSE),SUMIF($B$10:$B$149,B148,$F$10:$F$149)=0),0,VLOOKUP(ROUNDDOWN(SUMIF($B$10:$B$149,B148,$F$10:$F$149)*24/3,0),$K$155:$L$159,2,1)))</f>
        <v>0</v>
      </c>
      <c r="H148" s="50"/>
      <c r="I148" s="49">
        <f>IF(ISBLANK(B148),0,IF(OR(IFERROR(VLOOKUP(B148,B149:$B$149,1,0)=B148,FALSE),SUMIF($B$10:$B$149,B148,$H$10:$H$149)=0),0,IF((SUMIF($B$10:$B$149,B148,$H$10:$H$149)*$L$163)&lt;$L$162,$L$162,SUMIF($B$10:$B$149,B148,$H$10:$H$149)*$L$163)))</f>
        <v>0</v>
      </c>
      <c r="J148" s="51"/>
      <c r="K148" s="52"/>
      <c r="L148" s="53">
        <f t="shared" si="6"/>
        <v>0</v>
      </c>
      <c r="M148" s="86"/>
    </row>
    <row r="149" spans="1:13" ht="16" thickBot="1" x14ac:dyDescent="0.25">
      <c r="A149" s="82"/>
      <c r="B149" s="69"/>
      <c r="C149" s="70" t="s">
        <v>10</v>
      </c>
      <c r="D149" s="71"/>
      <c r="E149" s="72"/>
      <c r="F149" s="73"/>
      <c r="G149" s="74">
        <f>SUM(G135:G148)</f>
        <v>0</v>
      </c>
      <c r="H149" s="75">
        <f>SUM(H135:H148)</f>
        <v>0</v>
      </c>
      <c r="I149" s="74">
        <f>SUM(I135:I148)</f>
        <v>0</v>
      </c>
      <c r="J149" s="76">
        <f>SUM(J135:J148)</f>
        <v>0</v>
      </c>
      <c r="K149" s="77"/>
      <c r="L149" s="78">
        <f>SUM(L135:L148)</f>
        <v>0</v>
      </c>
      <c r="M149" s="87"/>
    </row>
    <row r="150" spans="1:13" ht="16" thickBot="1" x14ac:dyDescent="0.25">
      <c r="A150" s="82"/>
      <c r="B150" s="9"/>
      <c r="C150" s="70" t="s">
        <v>10</v>
      </c>
      <c r="D150" s="71" t="s">
        <v>75</v>
      </c>
      <c r="E150" s="72"/>
      <c r="F150" s="73"/>
      <c r="G150" s="74">
        <f>G149+G125</f>
        <v>0</v>
      </c>
      <c r="H150" s="75">
        <f t="shared" ref="H150:J150" si="7">H149+H125</f>
        <v>0</v>
      </c>
      <c r="I150" s="74">
        <f t="shared" si="7"/>
        <v>0</v>
      </c>
      <c r="J150" s="76">
        <f t="shared" si="7"/>
        <v>0</v>
      </c>
      <c r="K150" s="77"/>
      <c r="L150" s="78">
        <f>L149+L125</f>
        <v>0</v>
      </c>
      <c r="M150" s="87"/>
    </row>
    <row r="151" spans="1:13" x14ac:dyDescent="0.2">
      <c r="A151" s="82"/>
      <c r="B151" s="1" t="s">
        <v>74</v>
      </c>
      <c r="G151" s="1"/>
      <c r="L151" s="81" t="str">
        <f>L126</f>
        <v>Révisé le 2025-10-01</v>
      </c>
      <c r="M151" s="87"/>
    </row>
    <row r="152" spans="1:13" ht="9.75" customHeight="1" x14ac:dyDescent="0.2">
      <c r="A152" s="82"/>
      <c r="B152" s="83"/>
      <c r="C152" s="83"/>
      <c r="D152" s="82"/>
      <c r="E152" s="82"/>
      <c r="F152" s="84"/>
      <c r="G152" s="83"/>
      <c r="H152" s="84"/>
      <c r="I152" s="85"/>
      <c r="J152" s="85"/>
      <c r="K152" s="85"/>
      <c r="L152" s="88"/>
      <c r="M152" s="87"/>
    </row>
    <row r="153" spans="1:13" ht="16" hidden="1" outlineLevel="1" thickBot="1" x14ac:dyDescent="0.25">
      <c r="B153" s="107" t="s">
        <v>5</v>
      </c>
      <c r="C153" s="108"/>
      <c r="D153" s="108"/>
      <c r="E153" s="109"/>
      <c r="I153" s="107" t="s">
        <v>24</v>
      </c>
      <c r="J153" s="108"/>
      <c r="K153" s="93" t="s">
        <v>57</v>
      </c>
      <c r="L153" s="11" t="s">
        <v>11</v>
      </c>
    </row>
    <row r="154" spans="1:13" hidden="1" outlineLevel="1" x14ac:dyDescent="0.2">
      <c r="B154" s="12" t="s">
        <v>48</v>
      </c>
      <c r="C154" s="13"/>
      <c r="D154" s="14"/>
      <c r="E154" s="15"/>
      <c r="I154" s="17" t="s">
        <v>9</v>
      </c>
      <c r="J154" s="13"/>
      <c r="K154" s="94" t="s">
        <v>58</v>
      </c>
      <c r="L154" s="18">
        <v>0</v>
      </c>
    </row>
    <row r="155" spans="1:13" hidden="1" outlineLevel="1" x14ac:dyDescent="0.2">
      <c r="B155" s="19" t="s">
        <v>49</v>
      </c>
      <c r="C155" s="20"/>
      <c r="D155" s="21"/>
      <c r="E155" s="22"/>
      <c r="I155" s="24" t="s">
        <v>12</v>
      </c>
      <c r="J155" s="20"/>
      <c r="K155" s="95">
        <f>0/3</f>
        <v>0</v>
      </c>
      <c r="L155" s="25">
        <v>40</v>
      </c>
    </row>
    <row r="156" spans="1:13" hidden="1" outlineLevel="1" x14ac:dyDescent="0.2">
      <c r="B156" s="19" t="s">
        <v>50</v>
      </c>
      <c r="C156" s="20"/>
      <c r="D156" s="21"/>
      <c r="E156" s="22"/>
      <c r="I156" s="24" t="s">
        <v>8</v>
      </c>
      <c r="J156" s="20"/>
      <c r="K156" s="95">
        <f>3/3</f>
        <v>1</v>
      </c>
      <c r="L156" s="25">
        <v>80</v>
      </c>
    </row>
    <row r="157" spans="1:13" hidden="1" outlineLevel="1" x14ac:dyDescent="0.2">
      <c r="B157" s="19" t="s">
        <v>51</v>
      </c>
      <c r="C157" s="20"/>
      <c r="D157" s="21"/>
      <c r="E157" s="22"/>
      <c r="I157" s="24" t="s">
        <v>13</v>
      </c>
      <c r="J157" s="20"/>
      <c r="K157" s="95">
        <f>6/3</f>
        <v>2</v>
      </c>
      <c r="L157" s="25">
        <v>110</v>
      </c>
    </row>
    <row r="158" spans="1:13" hidden="1" outlineLevel="1" x14ac:dyDescent="0.2">
      <c r="B158" s="19" t="s">
        <v>52</v>
      </c>
      <c r="C158" s="20"/>
      <c r="D158" s="21"/>
      <c r="E158" s="22"/>
      <c r="I158" s="24" t="s">
        <v>14</v>
      </c>
      <c r="J158" s="20"/>
      <c r="K158" s="95">
        <f>9/3</f>
        <v>3</v>
      </c>
      <c r="L158" s="25">
        <v>150</v>
      </c>
    </row>
    <row r="159" spans="1:13" ht="16" hidden="1" outlineLevel="1" thickBot="1" x14ac:dyDescent="0.25">
      <c r="B159" s="19" t="s">
        <v>53</v>
      </c>
      <c r="C159" s="20"/>
      <c r="D159" s="21"/>
      <c r="E159" s="22"/>
      <c r="I159" s="26" t="s">
        <v>15</v>
      </c>
      <c r="J159" s="27"/>
      <c r="K159" s="96">
        <f>12/3</f>
        <v>4</v>
      </c>
      <c r="L159" s="28">
        <v>180</v>
      </c>
    </row>
    <row r="160" spans="1:13" ht="16" hidden="1" outlineLevel="1" thickBot="1" x14ac:dyDescent="0.25">
      <c r="B160" s="19" t="s">
        <v>54</v>
      </c>
      <c r="C160" s="20"/>
      <c r="D160" s="21"/>
      <c r="E160" s="22"/>
    </row>
    <row r="161" spans="2:12" ht="16" hidden="1" outlineLevel="1" thickBot="1" x14ac:dyDescent="0.25">
      <c r="B161" s="19" t="s">
        <v>55</v>
      </c>
      <c r="C161" s="20"/>
      <c r="D161" s="21"/>
      <c r="E161" s="22"/>
      <c r="H161" s="29"/>
      <c r="I161" s="30" t="s">
        <v>22</v>
      </c>
      <c r="J161" s="30"/>
      <c r="K161" s="31"/>
      <c r="L161" s="32" t="s">
        <v>23</v>
      </c>
    </row>
    <row r="162" spans="2:12" hidden="1" outlineLevel="1" x14ac:dyDescent="0.2">
      <c r="B162" s="19" t="s">
        <v>56</v>
      </c>
      <c r="C162" s="20"/>
      <c r="D162" s="21"/>
      <c r="E162" s="22"/>
      <c r="H162" s="33" t="s">
        <v>19</v>
      </c>
      <c r="I162" s="34"/>
      <c r="J162" s="34"/>
      <c r="K162" s="35"/>
      <c r="L162" s="36">
        <f>L163*25</f>
        <v>16.25</v>
      </c>
    </row>
    <row r="163" spans="2:12" ht="16" hidden="1" outlineLevel="1" thickBot="1" x14ac:dyDescent="0.25">
      <c r="B163" s="89" t="s">
        <v>45</v>
      </c>
      <c r="C163" s="90"/>
      <c r="D163" s="91"/>
      <c r="E163" s="92"/>
      <c r="H163" s="40" t="s">
        <v>20</v>
      </c>
      <c r="I163" s="41"/>
      <c r="J163" s="41"/>
      <c r="K163" s="42"/>
      <c r="L163" s="102">
        <v>0.65</v>
      </c>
    </row>
    <row r="164" spans="2:12" hidden="1" outlineLevel="1" x14ac:dyDescent="0.2">
      <c r="B164" s="89" t="s">
        <v>46</v>
      </c>
      <c r="C164" s="90"/>
      <c r="D164" s="91"/>
      <c r="E164" s="92"/>
    </row>
    <row r="165" spans="2:12" ht="16" hidden="1" outlineLevel="1" thickBot="1" x14ac:dyDescent="0.25">
      <c r="B165" s="37" t="s">
        <v>47</v>
      </c>
      <c r="C165" s="27"/>
      <c r="D165" s="38"/>
      <c r="E165" s="39"/>
    </row>
    <row r="166" spans="2:12" ht="16" hidden="1" outlineLevel="1" thickBot="1" x14ac:dyDescent="0.25"/>
    <row r="167" spans="2:12" ht="16" hidden="1" outlineLevel="1" thickBot="1" x14ac:dyDescent="0.25">
      <c r="B167" s="43" t="s">
        <v>27</v>
      </c>
      <c r="C167" s="44" t="s">
        <v>40</v>
      </c>
      <c r="E167" s="10" t="s">
        <v>21</v>
      </c>
    </row>
    <row r="168" spans="2:12" hidden="1" outlineLevel="1" x14ac:dyDescent="0.2">
      <c r="B168" s="45" t="s">
        <v>28</v>
      </c>
      <c r="C168" s="45">
        <v>2025</v>
      </c>
      <c r="E168" s="16"/>
    </row>
    <row r="169" spans="2:12" ht="16" hidden="1" outlineLevel="1" thickBot="1" x14ac:dyDescent="0.25">
      <c r="B169" s="46" t="s">
        <v>29</v>
      </c>
      <c r="C169" s="46">
        <v>2026</v>
      </c>
      <c r="E169" s="23" t="s">
        <v>16</v>
      </c>
    </row>
    <row r="170" spans="2:12" hidden="1" outlineLevel="1" x14ac:dyDescent="0.2">
      <c r="B170" s="46" t="s">
        <v>30</v>
      </c>
      <c r="C170" s="46">
        <v>2027</v>
      </c>
    </row>
    <row r="171" spans="2:12" hidden="1" outlineLevel="1" x14ac:dyDescent="0.2">
      <c r="B171" s="46" t="s">
        <v>31</v>
      </c>
      <c r="C171" s="46">
        <v>2028</v>
      </c>
    </row>
    <row r="172" spans="2:12" ht="16" hidden="1" outlineLevel="1" thickBot="1" x14ac:dyDescent="0.25">
      <c r="B172" s="46" t="s">
        <v>32</v>
      </c>
      <c r="C172" s="47">
        <v>2029</v>
      </c>
    </row>
    <row r="173" spans="2:12" hidden="1" outlineLevel="1" x14ac:dyDescent="0.2">
      <c r="B173" s="46" t="s">
        <v>33</v>
      </c>
    </row>
    <row r="174" spans="2:12" hidden="1" outlineLevel="1" x14ac:dyDescent="0.2">
      <c r="B174" s="46" t="s">
        <v>34</v>
      </c>
    </row>
    <row r="175" spans="2:12" hidden="1" outlineLevel="1" x14ac:dyDescent="0.2">
      <c r="B175" s="46" t="s">
        <v>35</v>
      </c>
    </row>
    <row r="176" spans="2:12" hidden="1" outlineLevel="1" x14ac:dyDescent="0.2">
      <c r="B176" s="46" t="s">
        <v>36</v>
      </c>
    </row>
    <row r="177" spans="2:12" hidden="1" outlineLevel="1" x14ac:dyDescent="0.2">
      <c r="B177" s="46" t="s">
        <v>37</v>
      </c>
    </row>
    <row r="178" spans="2:12" hidden="1" outlineLevel="1" x14ac:dyDescent="0.2">
      <c r="B178" s="46" t="s">
        <v>38</v>
      </c>
      <c r="L178" s="81" t="s">
        <v>25</v>
      </c>
    </row>
    <row r="179" spans="2:12" ht="16" hidden="1" outlineLevel="1" thickBot="1" x14ac:dyDescent="0.25">
      <c r="B179" s="47" t="s">
        <v>39</v>
      </c>
      <c r="L179" s="81" t="s">
        <v>18</v>
      </c>
    </row>
    <row r="180" spans="2:12" collapsed="1" x14ac:dyDescent="0.2"/>
    <row r="196" ht="13.5" customHeight="1" x14ac:dyDescent="0.2"/>
  </sheetData>
  <sheetProtection algorithmName="SHA-512" hashValue="jbv4mC4rvyFtJlO5qOjDfhnYRdm8zscp2ZFuUcxhKi6e8BVnUgjqBsmDmNs2IWaqBqlVikzo54GRPy3lUqU5ww==" saltValue="qSzAC9cl4/GnmVw5ybxCnA==" spinCount="100000" sheet="1" objects="1" scenarios="1" selectLockedCells="1"/>
  <mergeCells count="14">
    <mergeCell ref="H5:I5"/>
    <mergeCell ref="B8:L8"/>
    <mergeCell ref="B153:E153"/>
    <mergeCell ref="H30:I30"/>
    <mergeCell ref="B33:L33"/>
    <mergeCell ref="H55:I55"/>
    <mergeCell ref="B58:L58"/>
    <mergeCell ref="I153:J153"/>
    <mergeCell ref="H80:I80"/>
    <mergeCell ref="B83:L83"/>
    <mergeCell ref="H130:I130"/>
    <mergeCell ref="B133:L133"/>
    <mergeCell ref="H105:I105"/>
    <mergeCell ref="B108:L108"/>
  </mergeCells>
  <conditionalFormatting sqref="B10:B24 B35:B48 B60:B73">
    <cfRule type="expression" dxfId="12" priority="11">
      <formula>AND(B10=0,J10&lt;&gt;0)</formula>
    </cfRule>
    <cfRule type="expression" dxfId="11" priority="16">
      <formula>AND(B10=0,F10&lt;&gt;0)</formula>
    </cfRule>
    <cfRule type="expression" dxfId="10" priority="17">
      <formula>AND(B10=0,H10&gt;0)</formula>
    </cfRule>
  </conditionalFormatting>
  <conditionalFormatting sqref="B85:B98">
    <cfRule type="expression" dxfId="9" priority="7">
      <formula>AND(B85=0,J85&lt;&gt;0)</formula>
    </cfRule>
    <cfRule type="expression" dxfId="8" priority="8">
      <formula>AND(B85=0,F85&lt;&gt;0)</formula>
    </cfRule>
    <cfRule type="expression" dxfId="7" priority="9">
      <formula>AND(B85=0,H85&gt;0)</formula>
    </cfRule>
  </conditionalFormatting>
  <conditionalFormatting sqref="B110:B123">
    <cfRule type="expression" dxfId="6" priority="1">
      <formula>AND(B110=0,J110&lt;&gt;0)</formula>
    </cfRule>
    <cfRule type="expression" dxfId="5" priority="2">
      <formula>AND(B110=0,F110&lt;&gt;0)</formula>
    </cfRule>
    <cfRule type="expression" dxfId="4" priority="3">
      <formula>AND(B110=0,H110&gt;0)</formula>
    </cfRule>
  </conditionalFormatting>
  <conditionalFormatting sqref="B135:B148">
    <cfRule type="expression" dxfId="3" priority="4">
      <formula>AND(B135=0,J135&lt;&gt;0)</formula>
    </cfRule>
    <cfRule type="expression" dxfId="2" priority="5">
      <formula>AND(B135=0,F135&lt;&gt;0)</formula>
    </cfRule>
    <cfRule type="expression" dxfId="1" priority="6">
      <formula>AND(B135=0,H135&gt;0)</formula>
    </cfRule>
  </conditionalFormatting>
  <conditionalFormatting sqref="H5:I5 L5 D5:D6">
    <cfRule type="cellIs" dxfId="0" priority="10" operator="equal">
      <formula>0</formula>
    </cfRule>
  </conditionalFormatting>
  <dataValidations count="4">
    <dataValidation type="list" allowBlank="1" showInputMessage="1" showErrorMessage="1" sqref="H5:I5" xr:uid="{00000000-0002-0000-0000-000000000000}">
      <formula1>$B$168:$B$179</formula1>
    </dataValidation>
    <dataValidation type="list" allowBlank="1" showInputMessage="1" showErrorMessage="1" sqref="L5" xr:uid="{00000000-0002-0000-0000-000001000000}">
      <formula1>$C$168:$C$172</formula1>
    </dataValidation>
    <dataValidation type="list" allowBlank="1" showInputMessage="1" showErrorMessage="1" sqref="D10:D24 D135:D148 D60:D73 D35:D48 D85:D98 D110:D123" xr:uid="{00000000-0002-0000-0000-000002000000}">
      <formula1>$B$154:$B$165</formula1>
    </dataValidation>
    <dataValidation type="list" allowBlank="1" showInputMessage="1" showErrorMessage="1" sqref="K10:K24 K135:K148 K60:K73 K35:K48 K85:K98 K110:K123" xr:uid="{00000000-0002-0000-0000-000003000000}">
      <formula1>$E$168:$E$169</formula1>
    </dataValidation>
  </dataValidations>
  <printOptions horizontalCentered="1" verticalCentered="1"/>
  <pageMargins left="0" right="0" top="0.19685039370078741" bottom="0.59055118110236227" header="0.31496062992125984" footer="0.31496062992125984"/>
  <pageSetup scale="6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</vt:lpstr>
      <vt:lpstr>Formulaire!Zone_d_impression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Inno-Vez</dc:creator>
  <cp:lastModifiedBy>Diane Thomas</cp:lastModifiedBy>
  <cp:lastPrinted>2022-05-31T17:33:17Z</cp:lastPrinted>
  <dcterms:created xsi:type="dcterms:W3CDTF">2022-03-24T18:10:33Z</dcterms:created>
  <dcterms:modified xsi:type="dcterms:W3CDTF">2026-04-28T14:29:58Z</dcterms:modified>
</cp:coreProperties>
</file>